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5.xml" ContentType="application/vnd.openxmlformats-officedocument.drawing+xml"/>
  <Override PartName="/xl/ctrlProps/ctrlProp1.xml" ContentType="application/vnd.ms-excel.controlproperties+xml"/>
  <Override PartName="/xl/pivotTables/pivotTable2.xml" ContentType="application/vnd.openxmlformats-officedocument.spreadsheetml.pivotTable+xml"/>
  <Override PartName="/xl/drawings/drawing6.xml" ContentType="application/vnd.openxmlformats-officedocument.drawing+xml"/>
  <Override PartName="/xl/ctrlProps/ctrlProp2.xml" ContentType="application/vnd.ms-excel.controlproperties+xml"/>
  <Override PartName="/xl/pivotTables/pivotTable3.xml" ContentType="application/vnd.openxmlformats-officedocument.spreadsheetml.pivotTable+xml"/>
  <Override PartName="/xl/drawings/drawing7.xml" ContentType="application/vnd.openxmlformats-officedocument.drawing+xml"/>
  <Override PartName="/xl/ctrlProps/ctrlProp3.xml" ContentType="application/vnd.ms-excel.controlproperties+xml"/>
  <Override PartName="/xl/pivotTables/pivotTable4.xml" ContentType="application/vnd.openxmlformats-officedocument.spreadsheetml.pivotTable+xml"/>
  <Override PartName="/xl/drawings/drawing8.xml" ContentType="application/vnd.openxmlformats-officedocument.drawing+xml"/>
  <Override PartName="/xl/ctrlProps/ctrlProp4.xml" ContentType="application/vnd.ms-excel.controlproperties+xml"/>
  <Override PartName="/xl/pivotTables/pivotTable5.xml" ContentType="application/vnd.openxmlformats-officedocument.spreadsheetml.pivotTable+xml"/>
  <Override PartName="/xl/drawings/drawing9.xml" ContentType="application/vnd.openxmlformats-officedocument.drawing+xml"/>
  <Override PartName="/xl/ctrlProps/ctrlProp5.xml" ContentType="application/vnd.ms-excel.controlproperties+xml"/>
  <Override PartName="/xl/pivotTables/pivotTable6.xml" ContentType="application/vnd.openxmlformats-officedocument.spreadsheetml.pivotTable+xml"/>
  <Override PartName="/xl/drawings/drawing10.xml" ContentType="application/vnd.openxmlformats-officedocument.drawing+xml"/>
  <Override PartName="/xl/ctrlProps/ctrlProp6.xml" ContentType="application/vnd.ms-excel.controlproperties+xml"/>
  <Override PartName="/xl/pivotTables/pivotTable7.xml" ContentType="application/vnd.openxmlformats-officedocument.spreadsheetml.pivotTable+xml"/>
  <Override PartName="/xl/drawings/drawing11.xml" ContentType="application/vnd.openxmlformats-officedocument.drawing+xml"/>
  <Override PartName="/xl/ctrlProps/ctrlProp7.xml" ContentType="application/vnd.ms-excel.controlproperties+xml"/>
  <Override PartName="/xl/pivotTables/pivotTable8.xml" ContentType="application/vnd.openxmlformats-officedocument.spreadsheetml.pivotTable+xml"/>
  <Override PartName="/xl/drawings/drawing12.xml" ContentType="application/vnd.openxmlformats-officedocument.drawing+xml"/>
  <Override PartName="/xl/ctrlProps/ctrlProp8.xml" ContentType="application/vnd.ms-excel.controlproperties+xml"/>
  <Override PartName="/xl/pivotTables/pivotTable9.xml" ContentType="application/vnd.openxmlformats-officedocument.spreadsheetml.pivotTable+xml"/>
  <Override PartName="/xl/drawings/drawing13.xml" ContentType="application/vnd.openxmlformats-officedocument.drawing+xml"/>
  <Override PartName="/xl/ctrlProps/ctrlProp9.xml" ContentType="application/vnd.ms-excel.controlproperties+xml"/>
  <Override PartName="/xl/pivotTables/pivotTable10.xml" ContentType="application/vnd.openxmlformats-officedocument.spreadsheetml.pivotTable+xml"/>
  <Override PartName="/xl/drawings/drawing14.xml" ContentType="application/vnd.openxmlformats-officedocument.drawing+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hidePivotFieldList="1" defaultThemeVersion="166925"/>
  <mc:AlternateContent xmlns:mc="http://schemas.openxmlformats.org/markup-compatibility/2006">
    <mc:Choice Requires="x15">
      <x15ac:absPath xmlns:x15ac="http://schemas.microsoft.com/office/spreadsheetml/2010/11/ac" url="C:\Users\57300\Downloads\"/>
    </mc:Choice>
  </mc:AlternateContent>
  <xr:revisionPtr revIDLastSave="0" documentId="8_{A98CCBF6-4FDD-434E-910C-CD3455714C0D}" xr6:coauthVersionLast="45" xr6:coauthVersionMax="45" xr10:uidLastSave="{00000000-0000-0000-0000-000000000000}"/>
  <bookViews>
    <workbookView xWindow="-120" yWindow="-120" windowWidth="20730" windowHeight="11160" tabRatio="700" firstSheet="1" activeTab="7" xr2:uid="{36D2A290-9A8F-468D-94C5-C543BAED2CF5}"/>
  </bookViews>
  <sheets>
    <sheet name="Listas" sheetId="4" state="hidden" r:id="rId1"/>
    <sheet name="Menú" sheetId="8" r:id="rId2"/>
    <sheet name="Diccionario de datos" sheetId="5" r:id="rId3"/>
    <sheet name="Plan Estratégico" sheetId="6" r:id="rId4"/>
    <sheet name="PAIA + Seguimiento" sheetId="1" r:id="rId5"/>
    <sheet name="Datos" sheetId="12" state="hidden" r:id="rId6"/>
    <sheet name="AvanceObj" sheetId="14" r:id="rId7"/>
    <sheet name="AvanceDependencias" sheetId="13" r:id="rId8"/>
    <sheet name="AvanceDependenciasT1" sheetId="15" r:id="rId9"/>
    <sheet name="AvanceDependenciasT2" sheetId="16" state="hidden" r:id="rId10"/>
    <sheet name="AvanceDependenciasT3" sheetId="17" state="hidden" r:id="rId11"/>
    <sheet name="AvanceDependenciasT4" sheetId="18" state="hidden" r:id="rId12"/>
    <sheet name="AvanceObjT1" sheetId="21" r:id="rId13"/>
    <sheet name="AvanceObjT2" sheetId="22" state="hidden" r:id="rId14"/>
    <sheet name="AvanceObjT3" sheetId="23" state="hidden" r:id="rId15"/>
    <sheet name="AvanceObjT4" sheetId="24" state="hidden" r:id="rId16"/>
  </sheets>
  <externalReferences>
    <externalReference r:id="rId17"/>
    <externalReference r:id="rId18"/>
    <externalReference r:id="rId19"/>
    <externalReference r:id="rId20"/>
  </externalReferences>
  <definedNames>
    <definedName name="_xlnm._FilterDatabase" localSheetId="4" hidden="1">'PAIA + Seguimiento'!$A$9:$IS$201</definedName>
    <definedName name="Central_de_Costos">#REF!</definedName>
    <definedName name="ComCinco">Listas!$W$3:$W$7</definedName>
    <definedName name="ComCuatro">Listas!$U$3:$U$7</definedName>
    <definedName name="ComDos">Listas!$Q$3</definedName>
    <definedName name="Componentes">Listas!$L$2:$L$8</definedName>
    <definedName name="ComSeis">Listas!$Y$3</definedName>
    <definedName name="ComTres">Listas!$S$3:$S$6</definedName>
    <definedName name="ComUno">Listas!$O$3:$O$7</definedName>
    <definedName name="DAF">Listas!$AD$2:$AD$7</definedName>
    <definedName name="Dependencia">Listas!$AA$2:$AA$10</definedName>
    <definedName name="DG">Listas!$AD$23</definedName>
    <definedName name="DGRFS">Listas!$AD$8:$AD$11</definedName>
    <definedName name="Dimensión_MIPG">#REF!</definedName>
    <definedName name="DLG">Listas!$AD$12:$AD$16</definedName>
    <definedName name="DOP">Listas!$AD$17:$AD$19</definedName>
    <definedName name="DTIC">Listas!$AD$20:$AD$22</definedName>
    <definedName name="Estrategia_Sectorial">#REF!</definedName>
    <definedName name="Fuente_de_Recursos">#REF!</definedName>
    <definedName name="Indicador">#REF!</definedName>
    <definedName name="Indicador_SINERGIA">#REF!</definedName>
    <definedName name="NA">Listas!$L$8</definedName>
    <definedName name="OAJ">Listas!$AD$25:$AD$26</definedName>
    <definedName name="OAPCR">Listas!$AD$24</definedName>
    <definedName name="ObjCinco">Listas!$H$13:$H$13</definedName>
    <definedName name="ObjCuatro">Listas!$H$10:$H$12</definedName>
    <definedName name="ObjDos">Listas!$H$5</definedName>
    <definedName name="Objetivo_Especifico_PND">#REF!</definedName>
    <definedName name="OBJETIVO_ESTRATEGICO">#REF!</definedName>
    <definedName name="ObjOcho">Listas!$H$16</definedName>
    <definedName name="ObjSeis">Listas!$H$14</definedName>
    <definedName name="ObjSiete">Listas!$H$15:$H$15</definedName>
    <definedName name="ObjTres">Listas!$H$6:$H$9</definedName>
    <definedName name="ObjUno">Listas!$H$2:$H$4</definedName>
    <definedName name="OCI">Listas!$AD$27</definedName>
    <definedName name="PerCuatro">Listas!$E$10:$E$11</definedName>
    <definedName name="PerDos">Listas!$E$5:$E$8</definedName>
    <definedName name="Perspectiva">Listas!$A$2:$A$5</definedName>
    <definedName name="PerTres">Listas!$E$9</definedName>
    <definedName name="PerUno">Listas!$E$2:$E$4</definedName>
    <definedName name="Política_MIPG">#REF!</definedName>
    <definedName name="Procedimiento">#REF!</definedName>
    <definedName name="Proceso">#REF!</definedName>
  </definedNames>
  <calcPr calcId="191029"/>
  <pivotCaches>
    <pivotCache cacheId="0" r:id="rId21"/>
    <pivotCache cacheId="1" r:id="rId22"/>
    <pivotCache cacheId="2" r:id="rId2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8" i="12" l="1"/>
  <c r="B88" i="12"/>
  <c r="C88" i="12"/>
  <c r="D88" i="12"/>
  <c r="E88" i="12"/>
  <c r="F88" i="12"/>
  <c r="G88" i="12"/>
  <c r="H88" i="12"/>
  <c r="I88" i="12" s="1"/>
  <c r="J88" i="12"/>
  <c r="K88" i="12"/>
  <c r="L88" i="12"/>
  <c r="N88" i="12"/>
  <c r="M88" i="12" s="1"/>
  <c r="O88" i="12"/>
  <c r="S88" i="12"/>
  <c r="T88" i="12"/>
  <c r="U88" i="12"/>
  <c r="Y88" i="12"/>
  <c r="Z88" i="12"/>
  <c r="AA88" i="12"/>
  <c r="AE88" i="12"/>
  <c r="AF88" i="12"/>
  <c r="AG88" i="12"/>
  <c r="AK88" i="12"/>
  <c r="AL88" i="12"/>
  <c r="AM88" i="12"/>
  <c r="A89" i="12"/>
  <c r="B89" i="12"/>
  <c r="C89" i="12"/>
  <c r="D89" i="12"/>
  <c r="E89" i="12"/>
  <c r="F89" i="12"/>
  <c r="G89" i="12"/>
  <c r="H89" i="12"/>
  <c r="I89" i="12"/>
  <c r="Q89" i="12" s="1"/>
  <c r="R89" i="12" s="1"/>
  <c r="J89" i="12"/>
  <c r="K89" i="12"/>
  <c r="L89" i="12"/>
  <c r="M89" i="12"/>
  <c r="N89" i="12"/>
  <c r="O89" i="12"/>
  <c r="S89" i="12"/>
  <c r="T89" i="12"/>
  <c r="U89" i="12"/>
  <c r="Y89" i="12"/>
  <c r="Z89" i="12"/>
  <c r="AA89" i="12"/>
  <c r="AE89" i="12"/>
  <c r="AF89" i="12"/>
  <c r="AG89" i="12"/>
  <c r="AK89" i="12"/>
  <c r="AL89" i="12"/>
  <c r="AM89" i="12"/>
  <c r="A90" i="12"/>
  <c r="B90" i="12"/>
  <c r="C90" i="12"/>
  <c r="D90" i="12"/>
  <c r="E90" i="12"/>
  <c r="F90" i="12"/>
  <c r="G90" i="12"/>
  <c r="H90" i="12"/>
  <c r="I90" i="12" s="1"/>
  <c r="J90" i="12"/>
  <c r="K90" i="12"/>
  <c r="L90" i="12"/>
  <c r="N90" i="12"/>
  <c r="M90" i="12" s="1"/>
  <c r="O90" i="12"/>
  <c r="S90" i="12"/>
  <c r="T90" i="12"/>
  <c r="U90" i="12"/>
  <c r="Y90" i="12"/>
  <c r="Z90" i="12"/>
  <c r="AA90" i="12"/>
  <c r="AE90" i="12"/>
  <c r="AF90" i="12"/>
  <c r="AG90" i="12"/>
  <c r="AK90" i="12"/>
  <c r="AL90" i="12"/>
  <c r="AM90" i="12"/>
  <c r="A91" i="12"/>
  <c r="B91" i="12"/>
  <c r="C91" i="12"/>
  <c r="D91" i="12"/>
  <c r="E91" i="12"/>
  <c r="F91" i="12"/>
  <c r="G91" i="12"/>
  <c r="H91" i="12"/>
  <c r="I91" i="12" s="1"/>
  <c r="Q91" i="12" s="1"/>
  <c r="R91" i="12" s="1"/>
  <c r="J91" i="12"/>
  <c r="K91" i="12"/>
  <c r="L91" i="12"/>
  <c r="N91" i="12"/>
  <c r="M91" i="12" s="1"/>
  <c r="O91" i="12"/>
  <c r="S91" i="12"/>
  <c r="T91" i="12"/>
  <c r="U91" i="12"/>
  <c r="Y91" i="12"/>
  <c r="Z91" i="12"/>
  <c r="AA91" i="12"/>
  <c r="AE91" i="12"/>
  <c r="AF91" i="12"/>
  <c r="AG91" i="12"/>
  <c r="AK91" i="12"/>
  <c r="AL91" i="12"/>
  <c r="AM91" i="12"/>
  <c r="A92" i="12"/>
  <c r="B92" i="12"/>
  <c r="C92" i="12"/>
  <c r="D92" i="12"/>
  <c r="E92" i="12"/>
  <c r="F92" i="12"/>
  <c r="G92" i="12"/>
  <c r="H92" i="12"/>
  <c r="I92" i="12" s="1"/>
  <c r="J92" i="12"/>
  <c r="K92" i="12"/>
  <c r="L92" i="12"/>
  <c r="N92" i="12"/>
  <c r="M92" i="12" s="1"/>
  <c r="O92" i="12"/>
  <c r="S92" i="12"/>
  <c r="T92" i="12"/>
  <c r="U92" i="12"/>
  <c r="Y92" i="12"/>
  <c r="Z92" i="12"/>
  <c r="AA92" i="12"/>
  <c r="AE92" i="12"/>
  <c r="AF92" i="12"/>
  <c r="AG92" i="12"/>
  <c r="AK92" i="12"/>
  <c r="AL92" i="12"/>
  <c r="AM92" i="12"/>
  <c r="A93" i="12"/>
  <c r="B93" i="12"/>
  <c r="C93" i="12"/>
  <c r="D93" i="12"/>
  <c r="E93" i="12"/>
  <c r="F93" i="12"/>
  <c r="G93" i="12"/>
  <c r="H93" i="12"/>
  <c r="I93" i="12"/>
  <c r="Q93" i="12" s="1"/>
  <c r="R93" i="12" s="1"/>
  <c r="J93" i="12"/>
  <c r="K93" i="12"/>
  <c r="L93" i="12"/>
  <c r="M93" i="12"/>
  <c r="N93" i="12"/>
  <c r="O93" i="12"/>
  <c r="S93" i="12"/>
  <c r="T93" i="12"/>
  <c r="U93" i="12"/>
  <c r="Y93" i="12"/>
  <c r="Z93" i="12"/>
  <c r="AA93" i="12"/>
  <c r="AE93" i="12"/>
  <c r="AF93" i="12"/>
  <c r="AG93" i="12"/>
  <c r="AK93" i="12"/>
  <c r="AL93" i="12"/>
  <c r="AM93" i="12"/>
  <c r="A94" i="12"/>
  <c r="B94" i="12"/>
  <c r="C94" i="12"/>
  <c r="D94" i="12"/>
  <c r="E94" i="12"/>
  <c r="F94" i="12"/>
  <c r="G94" i="12"/>
  <c r="H94" i="12"/>
  <c r="I94" i="12" s="1"/>
  <c r="J94" i="12"/>
  <c r="K94" i="12"/>
  <c r="L94" i="12"/>
  <c r="N94" i="12"/>
  <c r="M94" i="12" s="1"/>
  <c r="O94" i="12"/>
  <c r="S94" i="12"/>
  <c r="T94" i="12"/>
  <c r="U94" i="12"/>
  <c r="Y94" i="12"/>
  <c r="Z94" i="12"/>
  <c r="AA94" i="12"/>
  <c r="AE94" i="12"/>
  <c r="AF94" i="12"/>
  <c r="AG94" i="12"/>
  <c r="AK94" i="12"/>
  <c r="AL94" i="12"/>
  <c r="AM94" i="12"/>
  <c r="A95" i="12"/>
  <c r="B95" i="12"/>
  <c r="C95" i="12"/>
  <c r="D95" i="12"/>
  <c r="E95" i="12"/>
  <c r="F95" i="12"/>
  <c r="G95" i="12"/>
  <c r="H95" i="12"/>
  <c r="I95" i="12" s="1"/>
  <c r="Q95" i="12" s="1"/>
  <c r="R95" i="12" s="1"/>
  <c r="J95" i="12"/>
  <c r="K95" i="12"/>
  <c r="L95" i="12"/>
  <c r="N95" i="12"/>
  <c r="M95" i="12" s="1"/>
  <c r="O95" i="12"/>
  <c r="S95" i="12"/>
  <c r="T95" i="12"/>
  <c r="U95" i="12"/>
  <c r="Y95" i="12"/>
  <c r="Z95" i="12"/>
  <c r="AA95" i="12"/>
  <c r="AE95" i="12"/>
  <c r="AF95" i="12"/>
  <c r="AG95" i="12"/>
  <c r="AK95" i="12"/>
  <c r="AL95" i="12"/>
  <c r="AM95" i="12"/>
  <c r="A96" i="12"/>
  <c r="B96" i="12"/>
  <c r="C96" i="12"/>
  <c r="D96" i="12"/>
  <c r="E96" i="12"/>
  <c r="F96" i="12"/>
  <c r="G96" i="12"/>
  <c r="H96" i="12"/>
  <c r="I96" i="12" s="1"/>
  <c r="J96" i="12"/>
  <c r="K96" i="12"/>
  <c r="L96" i="12"/>
  <c r="N96" i="12"/>
  <c r="M96" i="12" s="1"/>
  <c r="O96" i="12"/>
  <c r="S96" i="12"/>
  <c r="T96" i="12"/>
  <c r="U96" i="12"/>
  <c r="Y96" i="12"/>
  <c r="Z96" i="12"/>
  <c r="AA96" i="12"/>
  <c r="AE96" i="12"/>
  <c r="AF96" i="12"/>
  <c r="AG96" i="12"/>
  <c r="AK96" i="12"/>
  <c r="AL96" i="12"/>
  <c r="AM96" i="12"/>
  <c r="A97" i="12"/>
  <c r="B97" i="12"/>
  <c r="C97" i="12"/>
  <c r="D97" i="12"/>
  <c r="E97" i="12"/>
  <c r="F97" i="12"/>
  <c r="G97" i="12"/>
  <c r="H97" i="12"/>
  <c r="I97" i="12" s="1"/>
  <c r="Q97" i="12" s="1"/>
  <c r="R97" i="12" s="1"/>
  <c r="J97" i="12"/>
  <c r="K97" i="12"/>
  <c r="L97" i="12"/>
  <c r="N97" i="12"/>
  <c r="M97" i="12" s="1"/>
  <c r="O97" i="12"/>
  <c r="S97" i="12"/>
  <c r="T97" i="12"/>
  <c r="U97" i="12"/>
  <c r="Y97" i="12"/>
  <c r="Z97" i="12"/>
  <c r="AA97" i="12"/>
  <c r="AE97" i="12"/>
  <c r="AF97" i="12"/>
  <c r="AG97" i="12"/>
  <c r="AK97" i="12"/>
  <c r="AL97" i="12"/>
  <c r="AM97" i="12"/>
  <c r="A98" i="12"/>
  <c r="B98" i="12"/>
  <c r="C98" i="12"/>
  <c r="D98" i="12"/>
  <c r="E98" i="12"/>
  <c r="F98" i="12"/>
  <c r="G98" i="12"/>
  <c r="H98" i="12"/>
  <c r="I98" i="12" s="1"/>
  <c r="J98" i="12"/>
  <c r="K98" i="12"/>
  <c r="L98" i="12"/>
  <c r="N98" i="12"/>
  <c r="M98" i="12" s="1"/>
  <c r="O98" i="12"/>
  <c r="S98" i="12"/>
  <c r="T98" i="12"/>
  <c r="U98" i="12"/>
  <c r="Y98" i="12"/>
  <c r="Z98" i="12"/>
  <c r="AA98" i="12"/>
  <c r="AE98" i="12"/>
  <c r="AF98" i="12"/>
  <c r="AG98" i="12"/>
  <c r="AK98" i="12"/>
  <c r="AL98" i="12"/>
  <c r="AM98" i="12"/>
  <c r="A99" i="12"/>
  <c r="B99" i="12"/>
  <c r="C99" i="12"/>
  <c r="D99" i="12"/>
  <c r="E99" i="12"/>
  <c r="F99" i="12"/>
  <c r="G99" i="12"/>
  <c r="H99" i="12"/>
  <c r="I99" i="12" s="1"/>
  <c r="Q99" i="12" s="1"/>
  <c r="R99" i="12" s="1"/>
  <c r="J99" i="12"/>
  <c r="K99" i="12"/>
  <c r="L99" i="12"/>
  <c r="N99" i="12"/>
  <c r="M99" i="12" s="1"/>
  <c r="O99" i="12"/>
  <c r="S99" i="12"/>
  <c r="T99" i="12"/>
  <c r="U99" i="12"/>
  <c r="Y99" i="12"/>
  <c r="Z99" i="12"/>
  <c r="AA99" i="12"/>
  <c r="AE99" i="12"/>
  <c r="AF99" i="12"/>
  <c r="AG99" i="12"/>
  <c r="AK99" i="12"/>
  <c r="AL99" i="12"/>
  <c r="AM99" i="12"/>
  <c r="A100" i="12"/>
  <c r="B100" i="12"/>
  <c r="C100" i="12"/>
  <c r="D100" i="12"/>
  <c r="E100" i="12"/>
  <c r="F100" i="12"/>
  <c r="G100" i="12"/>
  <c r="H100" i="12"/>
  <c r="I100" i="12" s="1"/>
  <c r="J100" i="12"/>
  <c r="K100" i="12"/>
  <c r="L100" i="12"/>
  <c r="N100" i="12"/>
  <c r="O100" i="12"/>
  <c r="S100" i="12"/>
  <c r="T100" i="12"/>
  <c r="U100" i="12"/>
  <c r="Y100" i="12"/>
  <c r="Z100" i="12"/>
  <c r="AA100" i="12"/>
  <c r="AE100" i="12"/>
  <c r="AF100" i="12"/>
  <c r="AG100" i="12"/>
  <c r="AK100" i="12"/>
  <c r="AL100" i="12"/>
  <c r="AM100" i="12"/>
  <c r="A101" i="12"/>
  <c r="B101" i="12"/>
  <c r="C101" i="12"/>
  <c r="D101" i="12"/>
  <c r="E101" i="12"/>
  <c r="F101" i="12"/>
  <c r="G101" i="12"/>
  <c r="H101" i="12"/>
  <c r="I101" i="12" s="1"/>
  <c r="Q101" i="12" s="1"/>
  <c r="R101" i="12" s="1"/>
  <c r="J101" i="12"/>
  <c r="K101" i="12"/>
  <c r="L101" i="12"/>
  <c r="N101" i="12"/>
  <c r="M101" i="12" s="1"/>
  <c r="O101" i="12"/>
  <c r="S101" i="12"/>
  <c r="T101" i="12"/>
  <c r="U101" i="12"/>
  <c r="Y101" i="12"/>
  <c r="Z101" i="12"/>
  <c r="AA101" i="12"/>
  <c r="AE101" i="12"/>
  <c r="AF101" i="12"/>
  <c r="AG101" i="12"/>
  <c r="AK101" i="12"/>
  <c r="AL101" i="12"/>
  <c r="AM101" i="12"/>
  <c r="A102" i="12"/>
  <c r="B102" i="12"/>
  <c r="C102" i="12"/>
  <c r="D102" i="12"/>
  <c r="E102" i="12"/>
  <c r="F102" i="12"/>
  <c r="G102" i="12"/>
  <c r="H102" i="12"/>
  <c r="I102" i="12" s="1"/>
  <c r="J102" i="12"/>
  <c r="K102" i="12"/>
  <c r="L102" i="12"/>
  <c r="N102" i="12"/>
  <c r="M102" i="12" s="1"/>
  <c r="O102" i="12"/>
  <c r="S102" i="12"/>
  <c r="T102" i="12"/>
  <c r="U102" i="12"/>
  <c r="Y102" i="12"/>
  <c r="Z102" i="12"/>
  <c r="AA102" i="12"/>
  <c r="AE102" i="12"/>
  <c r="AF102" i="12"/>
  <c r="AG102" i="12"/>
  <c r="AK102" i="12"/>
  <c r="AL102" i="12"/>
  <c r="AM102" i="12"/>
  <c r="A103" i="12"/>
  <c r="B103" i="12"/>
  <c r="C103" i="12"/>
  <c r="D103" i="12"/>
  <c r="E103" i="12"/>
  <c r="F103" i="12"/>
  <c r="G103" i="12"/>
  <c r="H103" i="12"/>
  <c r="I103" i="12" s="1"/>
  <c r="Q103" i="12" s="1"/>
  <c r="R103" i="12" s="1"/>
  <c r="J103" i="12"/>
  <c r="K103" i="12"/>
  <c r="L103" i="12"/>
  <c r="N103" i="12"/>
  <c r="M103" i="12" s="1"/>
  <c r="O103" i="12"/>
  <c r="S103" i="12"/>
  <c r="T103" i="12"/>
  <c r="U103" i="12"/>
  <c r="Y103" i="12"/>
  <c r="Z103" i="12"/>
  <c r="AA103" i="12"/>
  <c r="AE103" i="12"/>
  <c r="AF103" i="12"/>
  <c r="AG103" i="12"/>
  <c r="AK103" i="12"/>
  <c r="AL103" i="12"/>
  <c r="AM103" i="12"/>
  <c r="A104" i="12"/>
  <c r="B104" i="12"/>
  <c r="C104" i="12"/>
  <c r="D104" i="12"/>
  <c r="E104" i="12"/>
  <c r="F104" i="12"/>
  <c r="G104" i="12"/>
  <c r="H104" i="12"/>
  <c r="I104" i="12" s="1"/>
  <c r="J104" i="12"/>
  <c r="K104" i="12"/>
  <c r="L104" i="12"/>
  <c r="N104" i="12"/>
  <c r="M104" i="12" s="1"/>
  <c r="O104" i="12"/>
  <c r="S104" i="12"/>
  <c r="T104" i="12"/>
  <c r="U104" i="12"/>
  <c r="Y104" i="12"/>
  <c r="Z104" i="12"/>
  <c r="AA104" i="12"/>
  <c r="AE104" i="12"/>
  <c r="AF104" i="12"/>
  <c r="AG104" i="12"/>
  <c r="AK104" i="12"/>
  <c r="AL104" i="12"/>
  <c r="AM104" i="12"/>
  <c r="A105" i="12"/>
  <c r="B105" i="12"/>
  <c r="C105" i="12"/>
  <c r="D105" i="12"/>
  <c r="E105" i="12"/>
  <c r="F105" i="12"/>
  <c r="G105" i="12"/>
  <c r="H105" i="12"/>
  <c r="I105" i="12" s="1"/>
  <c r="J105" i="12"/>
  <c r="K105" i="12"/>
  <c r="L105" i="12"/>
  <c r="N105" i="12"/>
  <c r="M105" i="12" s="1"/>
  <c r="O105" i="12"/>
  <c r="S105" i="12"/>
  <c r="T105" i="12"/>
  <c r="U105" i="12"/>
  <c r="Y105" i="12"/>
  <c r="Z105" i="12"/>
  <c r="AA105" i="12"/>
  <c r="AE105" i="12"/>
  <c r="AF105" i="12"/>
  <c r="AG105" i="12"/>
  <c r="AK105" i="12"/>
  <c r="AL105" i="12"/>
  <c r="AM105" i="12"/>
  <c r="A106" i="12"/>
  <c r="B106" i="12"/>
  <c r="C106" i="12"/>
  <c r="D106" i="12"/>
  <c r="E106" i="12"/>
  <c r="F106" i="12"/>
  <c r="G106" i="12"/>
  <c r="H106" i="12"/>
  <c r="I106" i="12" s="1"/>
  <c r="W106" i="12" s="1"/>
  <c r="X106" i="12" s="1"/>
  <c r="J106" i="12"/>
  <c r="K106" i="12"/>
  <c r="L106" i="12"/>
  <c r="N106" i="12"/>
  <c r="M106" i="12" s="1"/>
  <c r="O106" i="12"/>
  <c r="S106" i="12"/>
  <c r="T106" i="12"/>
  <c r="U106" i="12"/>
  <c r="Y106" i="12"/>
  <c r="Z106" i="12"/>
  <c r="AA106" i="12"/>
  <c r="AE106" i="12"/>
  <c r="AF106" i="12"/>
  <c r="AG106" i="12"/>
  <c r="AK106" i="12"/>
  <c r="AL106" i="12"/>
  <c r="AM106" i="12"/>
  <c r="A107" i="12"/>
  <c r="B107" i="12"/>
  <c r="C107" i="12"/>
  <c r="D107" i="12"/>
  <c r="E107" i="12"/>
  <c r="F107" i="12"/>
  <c r="G107" i="12"/>
  <c r="H107" i="12"/>
  <c r="I107" i="12" s="1"/>
  <c r="J107" i="12"/>
  <c r="K107" i="12"/>
  <c r="L107" i="12"/>
  <c r="N107" i="12"/>
  <c r="M107" i="12" s="1"/>
  <c r="O107" i="12"/>
  <c r="S107" i="12"/>
  <c r="T107" i="12"/>
  <c r="U107" i="12"/>
  <c r="Y107" i="12"/>
  <c r="Z107" i="12"/>
  <c r="AA107" i="12"/>
  <c r="AE107" i="12"/>
  <c r="AF107" i="12"/>
  <c r="AG107" i="12"/>
  <c r="AK107" i="12"/>
  <c r="AL107" i="12"/>
  <c r="AM107" i="12"/>
  <c r="A108" i="12"/>
  <c r="B108" i="12"/>
  <c r="C108" i="12"/>
  <c r="D108" i="12"/>
  <c r="E108" i="12"/>
  <c r="F108" i="12"/>
  <c r="G108" i="12"/>
  <c r="H108" i="12"/>
  <c r="I108" i="12" s="1"/>
  <c r="W108" i="12" s="1"/>
  <c r="X108" i="12" s="1"/>
  <c r="J108" i="12"/>
  <c r="K108" i="12"/>
  <c r="L108" i="12"/>
  <c r="N108" i="12"/>
  <c r="O108" i="12"/>
  <c r="S108" i="12"/>
  <c r="T108" i="12"/>
  <c r="U108" i="12"/>
  <c r="Y108" i="12"/>
  <c r="Z108" i="12"/>
  <c r="AA108" i="12"/>
  <c r="AE108" i="12"/>
  <c r="AF108" i="12"/>
  <c r="AG108" i="12"/>
  <c r="AI108" i="12"/>
  <c r="AJ108" i="12" s="1"/>
  <c r="AK108" i="12"/>
  <c r="AL108" i="12"/>
  <c r="AM108" i="12"/>
  <c r="A109" i="12"/>
  <c r="B109" i="12"/>
  <c r="C109" i="12"/>
  <c r="D109" i="12"/>
  <c r="E109" i="12"/>
  <c r="F109" i="12"/>
  <c r="G109" i="12"/>
  <c r="H109" i="12"/>
  <c r="I109" i="12" s="1"/>
  <c r="J109" i="12"/>
  <c r="K109" i="12"/>
  <c r="L109" i="12"/>
  <c r="N109" i="12"/>
  <c r="M109" i="12" s="1"/>
  <c r="O109" i="12"/>
  <c r="S109" i="12"/>
  <c r="T109" i="12"/>
  <c r="U109" i="12"/>
  <c r="Y109" i="12"/>
  <c r="Z109" i="12"/>
  <c r="AA109" i="12"/>
  <c r="AE109" i="12"/>
  <c r="AF109" i="12"/>
  <c r="AG109" i="12"/>
  <c r="AK109" i="12"/>
  <c r="AL109" i="12"/>
  <c r="AM109" i="12"/>
  <c r="A110" i="12"/>
  <c r="B110" i="12"/>
  <c r="C110" i="12"/>
  <c r="D110" i="12"/>
  <c r="E110" i="12"/>
  <c r="F110" i="12"/>
  <c r="G110" i="12"/>
  <c r="H110" i="12"/>
  <c r="I110" i="12" s="1"/>
  <c r="W110" i="12" s="1"/>
  <c r="X110" i="12" s="1"/>
  <c r="J110" i="12"/>
  <c r="K110" i="12"/>
  <c r="L110" i="12"/>
  <c r="N110" i="12"/>
  <c r="M110" i="12" s="1"/>
  <c r="O110" i="12"/>
  <c r="S110" i="12"/>
  <c r="T110" i="12"/>
  <c r="U110" i="12"/>
  <c r="Y110" i="12"/>
  <c r="Z110" i="12"/>
  <c r="AA110" i="12"/>
  <c r="AE110" i="12"/>
  <c r="AF110" i="12"/>
  <c r="AG110" i="12"/>
  <c r="AI110" i="12"/>
  <c r="AK110" i="12"/>
  <c r="AL110" i="12"/>
  <c r="AM110" i="12"/>
  <c r="A111" i="12"/>
  <c r="B111" i="12"/>
  <c r="C111" i="12"/>
  <c r="D111" i="12"/>
  <c r="E111" i="12"/>
  <c r="F111" i="12"/>
  <c r="G111" i="12"/>
  <c r="H111" i="12"/>
  <c r="I111" i="12" s="1"/>
  <c r="J111" i="12"/>
  <c r="K111" i="12"/>
  <c r="L111" i="12"/>
  <c r="N111" i="12"/>
  <c r="M111" i="12" s="1"/>
  <c r="O111" i="12"/>
  <c r="S111" i="12"/>
  <c r="T111" i="12"/>
  <c r="U111" i="12"/>
  <c r="Y111" i="12"/>
  <c r="Z111" i="12"/>
  <c r="AA111" i="12"/>
  <c r="AE111" i="12"/>
  <c r="AF111" i="12"/>
  <c r="AG111" i="12"/>
  <c r="AK111" i="12"/>
  <c r="AL111" i="12"/>
  <c r="AM111" i="12"/>
  <c r="A112" i="12"/>
  <c r="B112" i="12"/>
  <c r="C112" i="12"/>
  <c r="D112" i="12"/>
  <c r="E112" i="12"/>
  <c r="F112" i="12"/>
  <c r="G112" i="12"/>
  <c r="H112" i="12"/>
  <c r="I112" i="12" s="1"/>
  <c r="W112" i="12" s="1"/>
  <c r="X112" i="12" s="1"/>
  <c r="J112" i="12"/>
  <c r="K112" i="12"/>
  <c r="L112" i="12"/>
  <c r="N112" i="12"/>
  <c r="M112" i="12" s="1"/>
  <c r="O112" i="12"/>
  <c r="S112" i="12"/>
  <c r="T112" i="12"/>
  <c r="U112" i="12"/>
  <c r="Y112" i="12"/>
  <c r="Z112" i="12"/>
  <c r="AA112" i="12"/>
  <c r="AE112" i="12"/>
  <c r="AF112" i="12"/>
  <c r="AG112" i="12"/>
  <c r="AI112" i="12"/>
  <c r="AJ112" i="12" s="1"/>
  <c r="AK112" i="12"/>
  <c r="AL112" i="12"/>
  <c r="AM112" i="12"/>
  <c r="A113" i="12"/>
  <c r="B113" i="12"/>
  <c r="C113" i="12"/>
  <c r="D113" i="12"/>
  <c r="E113" i="12"/>
  <c r="F113" i="12"/>
  <c r="G113" i="12"/>
  <c r="H113" i="12"/>
  <c r="I113" i="12" s="1"/>
  <c r="J113" i="12"/>
  <c r="K113" i="12"/>
  <c r="L113" i="12"/>
  <c r="N113" i="12"/>
  <c r="M113" i="12" s="1"/>
  <c r="O113" i="12"/>
  <c r="S113" i="12"/>
  <c r="T113" i="12"/>
  <c r="U113" i="12"/>
  <c r="Y113" i="12"/>
  <c r="Z113" i="12"/>
  <c r="AA113" i="12"/>
  <c r="AE113" i="12"/>
  <c r="AF113" i="12"/>
  <c r="AG113" i="12"/>
  <c r="AK113" i="12"/>
  <c r="AL113" i="12"/>
  <c r="AM113" i="12"/>
  <c r="A114" i="12"/>
  <c r="B114" i="12"/>
  <c r="C114" i="12"/>
  <c r="D114" i="12"/>
  <c r="E114" i="12"/>
  <c r="F114" i="12"/>
  <c r="G114" i="12"/>
  <c r="H114" i="12"/>
  <c r="I114" i="12" s="1"/>
  <c r="J114" i="12"/>
  <c r="K114" i="12"/>
  <c r="L114" i="12"/>
  <c r="N114" i="12"/>
  <c r="M114" i="12" s="1"/>
  <c r="O114" i="12"/>
  <c r="S114" i="12"/>
  <c r="T114" i="12"/>
  <c r="U114" i="12"/>
  <c r="Y114" i="12"/>
  <c r="Z114" i="12"/>
  <c r="AA114" i="12"/>
  <c r="AE114" i="12"/>
  <c r="AF114" i="12"/>
  <c r="AG114" i="12"/>
  <c r="AK114" i="12"/>
  <c r="AL114" i="12"/>
  <c r="AM114" i="12"/>
  <c r="A115" i="12"/>
  <c r="B115" i="12"/>
  <c r="C115" i="12"/>
  <c r="D115" i="12"/>
  <c r="E115" i="12"/>
  <c r="F115" i="12"/>
  <c r="G115" i="12"/>
  <c r="H115" i="12"/>
  <c r="I115" i="12" s="1"/>
  <c r="J115" i="12"/>
  <c r="K115" i="12"/>
  <c r="L115" i="12"/>
  <c r="N115" i="12"/>
  <c r="M115" i="12" s="1"/>
  <c r="O115" i="12"/>
  <c r="S115" i="12"/>
  <c r="T115" i="12"/>
  <c r="U115" i="12"/>
  <c r="Y115" i="12"/>
  <c r="Z115" i="12"/>
  <c r="AA115" i="12"/>
  <c r="AE115" i="12"/>
  <c r="AF115" i="12"/>
  <c r="AG115" i="12"/>
  <c r="AK115" i="12"/>
  <c r="AL115" i="12"/>
  <c r="AM115" i="12"/>
  <c r="A116" i="12"/>
  <c r="B116" i="12"/>
  <c r="C116" i="12"/>
  <c r="D116" i="12"/>
  <c r="E116" i="12"/>
  <c r="F116" i="12"/>
  <c r="G116" i="12"/>
  <c r="H116" i="12"/>
  <c r="I116" i="12" s="1"/>
  <c r="J116" i="12"/>
  <c r="K116" i="12"/>
  <c r="L116" i="12"/>
  <c r="N116" i="12"/>
  <c r="M116" i="12" s="1"/>
  <c r="O116" i="12"/>
  <c r="S116" i="12"/>
  <c r="T116" i="12"/>
  <c r="U116" i="12"/>
  <c r="Y116" i="12"/>
  <c r="Z116" i="12"/>
  <c r="AA116" i="12"/>
  <c r="AE116" i="12"/>
  <c r="AF116" i="12"/>
  <c r="AG116" i="12"/>
  <c r="AK116" i="12"/>
  <c r="AL116" i="12"/>
  <c r="AM116" i="12"/>
  <c r="A117" i="12"/>
  <c r="B117" i="12"/>
  <c r="C117" i="12"/>
  <c r="D117" i="12"/>
  <c r="E117" i="12"/>
  <c r="F117" i="12"/>
  <c r="G117" i="12"/>
  <c r="H117" i="12"/>
  <c r="I117" i="12" s="1"/>
  <c r="J117" i="12"/>
  <c r="K117" i="12"/>
  <c r="L117" i="12"/>
  <c r="N117" i="12"/>
  <c r="O117" i="12"/>
  <c r="S117" i="12"/>
  <c r="T117" i="12"/>
  <c r="U117" i="12"/>
  <c r="Y117" i="12"/>
  <c r="Z117" i="12"/>
  <c r="AA117" i="12"/>
  <c r="AE117" i="12"/>
  <c r="AF117" i="12"/>
  <c r="AG117" i="12"/>
  <c r="AK117" i="12"/>
  <c r="AL117" i="12"/>
  <c r="AM117" i="12"/>
  <c r="A118" i="12"/>
  <c r="B118" i="12"/>
  <c r="C118" i="12"/>
  <c r="D118" i="12"/>
  <c r="E118" i="12"/>
  <c r="F118" i="12"/>
  <c r="G118" i="12"/>
  <c r="H118" i="12"/>
  <c r="I118" i="12" s="1"/>
  <c r="J118" i="12"/>
  <c r="K118" i="12"/>
  <c r="L118" i="12"/>
  <c r="N118" i="12"/>
  <c r="O118" i="12"/>
  <c r="S118" i="12"/>
  <c r="T118" i="12"/>
  <c r="U118" i="12"/>
  <c r="Y118" i="12"/>
  <c r="Z118" i="12"/>
  <c r="AA118" i="12"/>
  <c r="AE118" i="12"/>
  <c r="AF118" i="12"/>
  <c r="AG118" i="12"/>
  <c r="AK118" i="12"/>
  <c r="AL118" i="12"/>
  <c r="AM118" i="12"/>
  <c r="A119" i="12"/>
  <c r="B119" i="12"/>
  <c r="C119" i="12"/>
  <c r="D119" i="12"/>
  <c r="E119" i="12"/>
  <c r="F119" i="12"/>
  <c r="G119" i="12"/>
  <c r="H119" i="12"/>
  <c r="I119" i="12" s="1"/>
  <c r="J119" i="12"/>
  <c r="K119" i="12"/>
  <c r="L119" i="12"/>
  <c r="N119" i="12"/>
  <c r="M119" i="12" s="1"/>
  <c r="O119" i="12"/>
  <c r="S119" i="12"/>
  <c r="T119" i="12"/>
  <c r="U119" i="12"/>
  <c r="Y119" i="12"/>
  <c r="Z119" i="12"/>
  <c r="AA119" i="12"/>
  <c r="AE119" i="12"/>
  <c r="AF119" i="12"/>
  <c r="AG119" i="12"/>
  <c r="AK119" i="12"/>
  <c r="AL119" i="12"/>
  <c r="AM119" i="12"/>
  <c r="A120" i="12"/>
  <c r="B120" i="12"/>
  <c r="C120" i="12"/>
  <c r="D120" i="12"/>
  <c r="E120" i="12"/>
  <c r="F120" i="12"/>
  <c r="G120" i="12"/>
  <c r="H120" i="12"/>
  <c r="I120" i="12" s="1"/>
  <c r="J120" i="12"/>
  <c r="K120" i="12"/>
  <c r="L120" i="12"/>
  <c r="N120" i="12"/>
  <c r="M120" i="12" s="1"/>
  <c r="O120" i="12"/>
  <c r="S120" i="12"/>
  <c r="T120" i="12"/>
  <c r="U120" i="12"/>
  <c r="Y120" i="12"/>
  <c r="Z120" i="12"/>
  <c r="AA120" i="12"/>
  <c r="AE120" i="12"/>
  <c r="AF120" i="12"/>
  <c r="AG120" i="12"/>
  <c r="AK120" i="12"/>
  <c r="AL120" i="12"/>
  <c r="AM120" i="12"/>
  <c r="A121" i="12"/>
  <c r="B121" i="12"/>
  <c r="C121" i="12"/>
  <c r="D121" i="12"/>
  <c r="E121" i="12"/>
  <c r="F121" i="12"/>
  <c r="G121" i="12"/>
  <c r="H121" i="12"/>
  <c r="I121" i="12" s="1"/>
  <c r="J121" i="12"/>
  <c r="K121" i="12"/>
  <c r="L121" i="12"/>
  <c r="N121" i="12"/>
  <c r="M121" i="12" s="1"/>
  <c r="O121" i="12"/>
  <c r="S121" i="12"/>
  <c r="T121" i="12"/>
  <c r="U121" i="12"/>
  <c r="Y121" i="12"/>
  <c r="Z121" i="12"/>
  <c r="AA121" i="12"/>
  <c r="AE121" i="12"/>
  <c r="AF121" i="12"/>
  <c r="AG121" i="12"/>
  <c r="AK121" i="12"/>
  <c r="AL121" i="12"/>
  <c r="AM121" i="12"/>
  <c r="A122" i="12"/>
  <c r="B122" i="12"/>
  <c r="C122" i="12"/>
  <c r="D122" i="12"/>
  <c r="E122" i="12"/>
  <c r="F122" i="12"/>
  <c r="G122" i="12"/>
  <c r="H122" i="12"/>
  <c r="I122" i="12" s="1"/>
  <c r="J122" i="12"/>
  <c r="K122" i="12"/>
  <c r="L122" i="12"/>
  <c r="N122" i="12"/>
  <c r="M122" i="12" s="1"/>
  <c r="O122" i="12"/>
  <c r="S122" i="12"/>
  <c r="T122" i="12"/>
  <c r="U122" i="12"/>
  <c r="Y122" i="12"/>
  <c r="Z122" i="12"/>
  <c r="AA122" i="12"/>
  <c r="AE122" i="12"/>
  <c r="AF122" i="12"/>
  <c r="AG122" i="12"/>
  <c r="AK122" i="12"/>
  <c r="AL122" i="12"/>
  <c r="AM122" i="12"/>
  <c r="A123" i="12"/>
  <c r="B123" i="12"/>
  <c r="C123" i="12"/>
  <c r="D123" i="12"/>
  <c r="E123" i="12"/>
  <c r="F123" i="12"/>
  <c r="G123" i="12"/>
  <c r="H123" i="12"/>
  <c r="I123" i="12" s="1"/>
  <c r="J123" i="12"/>
  <c r="K123" i="12"/>
  <c r="L123" i="12"/>
  <c r="N123" i="12"/>
  <c r="M123" i="12" s="1"/>
  <c r="O123" i="12"/>
  <c r="S123" i="12"/>
  <c r="T123" i="12"/>
  <c r="U123" i="12"/>
  <c r="Y123" i="12"/>
  <c r="Z123" i="12"/>
  <c r="AA123" i="12"/>
  <c r="AE123" i="12"/>
  <c r="AF123" i="12"/>
  <c r="AG123" i="12"/>
  <c r="AK123" i="12"/>
  <c r="AL123" i="12"/>
  <c r="AM123" i="12"/>
  <c r="A124" i="12"/>
  <c r="B124" i="12"/>
  <c r="C124" i="12"/>
  <c r="D124" i="12"/>
  <c r="E124" i="12"/>
  <c r="F124" i="12"/>
  <c r="G124" i="12"/>
  <c r="H124" i="12"/>
  <c r="I124" i="12" s="1"/>
  <c r="J124" i="12"/>
  <c r="K124" i="12"/>
  <c r="L124" i="12"/>
  <c r="M124" i="12"/>
  <c r="N124" i="12"/>
  <c r="O124" i="12"/>
  <c r="S124" i="12"/>
  <c r="T124" i="12"/>
  <c r="U124" i="12"/>
  <c r="Y124" i="12"/>
  <c r="Z124" i="12"/>
  <c r="AA124" i="12"/>
  <c r="AE124" i="12"/>
  <c r="AF124" i="12"/>
  <c r="AG124" i="12"/>
  <c r="AK124" i="12"/>
  <c r="AL124" i="12"/>
  <c r="AM124" i="12"/>
  <c r="A125" i="12"/>
  <c r="B125" i="12"/>
  <c r="C125" i="12"/>
  <c r="D125" i="12"/>
  <c r="E125" i="12"/>
  <c r="F125" i="12"/>
  <c r="G125" i="12"/>
  <c r="H125" i="12"/>
  <c r="I125" i="12" s="1"/>
  <c r="J125" i="12"/>
  <c r="K125" i="12"/>
  <c r="L125" i="12"/>
  <c r="N125" i="12"/>
  <c r="M125" i="12" s="1"/>
  <c r="O125" i="12"/>
  <c r="S125" i="12"/>
  <c r="T125" i="12"/>
  <c r="U125" i="12"/>
  <c r="Y125" i="12"/>
  <c r="Z125" i="12"/>
  <c r="AA125" i="12"/>
  <c r="AE125" i="12"/>
  <c r="AF125" i="12"/>
  <c r="AG125" i="12"/>
  <c r="AK125" i="12"/>
  <c r="AL125" i="12"/>
  <c r="AM125" i="12"/>
  <c r="A126" i="12"/>
  <c r="B126" i="12"/>
  <c r="C126" i="12"/>
  <c r="D126" i="12"/>
  <c r="E126" i="12"/>
  <c r="F126" i="12"/>
  <c r="G126" i="12"/>
  <c r="H126" i="12"/>
  <c r="I126" i="12" s="1"/>
  <c r="J126" i="12"/>
  <c r="K126" i="12"/>
  <c r="L126" i="12"/>
  <c r="M126" i="12"/>
  <c r="N126" i="12"/>
  <c r="O126" i="12"/>
  <c r="S126" i="12"/>
  <c r="T126" i="12"/>
  <c r="U126" i="12"/>
  <c r="Y126" i="12"/>
  <c r="Z126" i="12"/>
  <c r="AA126" i="12"/>
  <c r="AE126" i="12"/>
  <c r="AF126" i="12"/>
  <c r="AG126" i="12"/>
  <c r="AK126" i="12"/>
  <c r="AL126" i="12"/>
  <c r="AM126" i="12"/>
  <c r="A127" i="12"/>
  <c r="B127" i="12"/>
  <c r="C127" i="12"/>
  <c r="D127" i="12"/>
  <c r="E127" i="12"/>
  <c r="F127" i="12"/>
  <c r="G127" i="12"/>
  <c r="H127" i="12"/>
  <c r="I127" i="12" s="1"/>
  <c r="J127" i="12"/>
  <c r="K127" i="12"/>
  <c r="L127" i="12"/>
  <c r="N127" i="12"/>
  <c r="M127" i="12" s="1"/>
  <c r="O127" i="12"/>
  <c r="S127" i="12"/>
  <c r="T127" i="12"/>
  <c r="U127" i="12"/>
  <c r="Y127" i="12"/>
  <c r="Z127" i="12"/>
  <c r="AA127" i="12"/>
  <c r="AE127" i="12"/>
  <c r="AF127" i="12"/>
  <c r="AG127" i="12"/>
  <c r="AK127" i="12"/>
  <c r="AL127" i="12"/>
  <c r="AM127" i="12"/>
  <c r="A128" i="12"/>
  <c r="B128" i="12"/>
  <c r="C128" i="12"/>
  <c r="D128" i="12"/>
  <c r="E128" i="12"/>
  <c r="F128" i="12"/>
  <c r="G128" i="12"/>
  <c r="H128" i="12"/>
  <c r="I128" i="12" s="1"/>
  <c r="J128" i="12"/>
  <c r="K128" i="12"/>
  <c r="L128" i="12"/>
  <c r="M128" i="12"/>
  <c r="N128" i="12"/>
  <c r="O128" i="12"/>
  <c r="S128" i="12"/>
  <c r="T128" i="12"/>
  <c r="U128" i="12"/>
  <c r="Y128" i="12"/>
  <c r="Z128" i="12"/>
  <c r="AA128" i="12"/>
  <c r="AE128" i="12"/>
  <c r="AF128" i="12"/>
  <c r="AG128" i="12"/>
  <c r="AK128" i="12"/>
  <c r="AL128" i="12"/>
  <c r="AM128" i="12"/>
  <c r="A129" i="12"/>
  <c r="B129" i="12"/>
  <c r="C129" i="12"/>
  <c r="D129" i="12"/>
  <c r="E129" i="12"/>
  <c r="F129" i="12"/>
  <c r="G129" i="12"/>
  <c r="H129" i="12"/>
  <c r="I129" i="12" s="1"/>
  <c r="J129" i="12"/>
  <c r="K129" i="12"/>
  <c r="L129" i="12"/>
  <c r="N129" i="12"/>
  <c r="M129" i="12" s="1"/>
  <c r="O129" i="12"/>
  <c r="S129" i="12"/>
  <c r="T129" i="12"/>
  <c r="U129" i="12"/>
  <c r="Y129" i="12"/>
  <c r="Z129" i="12"/>
  <c r="AA129" i="12"/>
  <c r="AE129" i="12"/>
  <c r="AF129" i="12"/>
  <c r="AG129" i="12"/>
  <c r="AK129" i="12"/>
  <c r="AL129" i="12"/>
  <c r="AM129" i="12"/>
  <c r="A130" i="12"/>
  <c r="B130" i="12"/>
  <c r="C130" i="12"/>
  <c r="D130" i="12"/>
  <c r="E130" i="12"/>
  <c r="F130" i="12"/>
  <c r="G130" i="12"/>
  <c r="H130" i="12"/>
  <c r="I130" i="12"/>
  <c r="J130" i="12"/>
  <c r="K130" i="12"/>
  <c r="L130" i="12"/>
  <c r="N130" i="12"/>
  <c r="M130" i="12" s="1"/>
  <c r="O130" i="12"/>
  <c r="S130" i="12"/>
  <c r="T130" i="12"/>
  <c r="U130" i="12"/>
  <c r="Y130" i="12"/>
  <c r="Z130" i="12"/>
  <c r="AA130" i="12"/>
  <c r="AE130" i="12"/>
  <c r="AF130" i="12"/>
  <c r="AG130" i="12"/>
  <c r="AK130" i="12"/>
  <c r="AL130" i="12"/>
  <c r="AM130" i="12"/>
  <c r="A131" i="12"/>
  <c r="B131" i="12"/>
  <c r="C131" i="12"/>
  <c r="D131" i="12"/>
  <c r="E131" i="12"/>
  <c r="F131" i="12"/>
  <c r="G131" i="12"/>
  <c r="H131" i="12"/>
  <c r="I131" i="12" s="1"/>
  <c r="AI131" i="12" s="1"/>
  <c r="AJ131" i="12" s="1"/>
  <c r="J131" i="12"/>
  <c r="K131" i="12"/>
  <c r="L131" i="12"/>
  <c r="N131" i="12"/>
  <c r="M131" i="12" s="1"/>
  <c r="O131" i="12"/>
  <c r="S131" i="12"/>
  <c r="T131" i="12"/>
  <c r="U131" i="12"/>
  <c r="Y131" i="12"/>
  <c r="Z131" i="12"/>
  <c r="AA131" i="12"/>
  <c r="AE131" i="12"/>
  <c r="AF131" i="12"/>
  <c r="AG131" i="12"/>
  <c r="AK131" i="12"/>
  <c r="AL131" i="12"/>
  <c r="AM131" i="12"/>
  <c r="A132" i="12"/>
  <c r="B132" i="12"/>
  <c r="C132" i="12"/>
  <c r="D132" i="12"/>
  <c r="E132" i="12"/>
  <c r="F132" i="12"/>
  <c r="G132" i="12"/>
  <c r="H132" i="12"/>
  <c r="I132" i="12"/>
  <c r="Q132" i="12" s="1"/>
  <c r="R132" i="12" s="1"/>
  <c r="J132" i="12"/>
  <c r="K132" i="12"/>
  <c r="L132" i="12"/>
  <c r="M132" i="12"/>
  <c r="N132" i="12"/>
  <c r="O132" i="12"/>
  <c r="S132" i="12"/>
  <c r="T132" i="12"/>
  <c r="U132" i="12"/>
  <c r="Y132" i="12"/>
  <c r="Z132" i="12"/>
  <c r="AA132" i="12"/>
  <c r="AE132" i="12"/>
  <c r="AF132" i="12"/>
  <c r="AG132" i="12"/>
  <c r="AK132" i="12"/>
  <c r="AL132" i="12"/>
  <c r="AM132" i="12"/>
  <c r="A133" i="12"/>
  <c r="B133" i="12"/>
  <c r="C133" i="12"/>
  <c r="D133" i="12"/>
  <c r="E133" i="12"/>
  <c r="F133" i="12"/>
  <c r="G133" i="12"/>
  <c r="H133" i="12"/>
  <c r="I133" i="12" s="1"/>
  <c r="J133" i="12"/>
  <c r="K133" i="12"/>
  <c r="L133" i="12"/>
  <c r="N133" i="12"/>
  <c r="M133" i="12" s="1"/>
  <c r="O133" i="12"/>
  <c r="S133" i="12"/>
  <c r="T133" i="12"/>
  <c r="U133" i="12"/>
  <c r="Y133" i="12"/>
  <c r="Z133" i="12"/>
  <c r="AA133" i="12"/>
  <c r="AE133" i="12"/>
  <c r="AF133" i="12"/>
  <c r="AG133" i="12"/>
  <c r="AK133" i="12"/>
  <c r="AL133" i="12"/>
  <c r="AM133" i="12"/>
  <c r="A134" i="12"/>
  <c r="B134" i="12"/>
  <c r="C134" i="12"/>
  <c r="D134" i="12"/>
  <c r="E134" i="12"/>
  <c r="F134" i="12"/>
  <c r="G134" i="12"/>
  <c r="H134" i="12"/>
  <c r="I134" i="12" s="1"/>
  <c r="J134" i="12"/>
  <c r="K134" i="12"/>
  <c r="L134" i="12"/>
  <c r="N134" i="12"/>
  <c r="M134" i="12" s="1"/>
  <c r="O134" i="12"/>
  <c r="S134" i="12"/>
  <c r="T134" i="12"/>
  <c r="U134" i="12"/>
  <c r="Y134" i="12"/>
  <c r="Z134" i="12"/>
  <c r="AA134" i="12"/>
  <c r="AE134" i="12"/>
  <c r="AF134" i="12"/>
  <c r="AG134" i="12"/>
  <c r="AK134" i="12"/>
  <c r="AL134" i="12"/>
  <c r="AM134" i="12"/>
  <c r="A135" i="12"/>
  <c r="B135" i="12"/>
  <c r="C135" i="12"/>
  <c r="D135" i="12"/>
  <c r="E135" i="12"/>
  <c r="F135" i="12"/>
  <c r="G135" i="12"/>
  <c r="H135" i="12"/>
  <c r="I135" i="12" s="1"/>
  <c r="J135" i="12"/>
  <c r="K135" i="12"/>
  <c r="L135" i="12"/>
  <c r="N135" i="12"/>
  <c r="M135" i="12" s="1"/>
  <c r="O135" i="12"/>
  <c r="S135" i="12"/>
  <c r="T135" i="12"/>
  <c r="U135" i="12"/>
  <c r="Y135" i="12"/>
  <c r="Z135" i="12"/>
  <c r="AA135" i="12"/>
  <c r="AE135" i="12"/>
  <c r="AF135" i="12"/>
  <c r="AG135" i="12"/>
  <c r="AK135" i="12"/>
  <c r="AL135" i="12"/>
  <c r="AM135" i="12"/>
  <c r="A136" i="12"/>
  <c r="B136" i="12"/>
  <c r="C136" i="12"/>
  <c r="D136" i="12"/>
  <c r="E136" i="12"/>
  <c r="F136" i="12"/>
  <c r="G136" i="12"/>
  <c r="H136" i="12"/>
  <c r="I136" i="12" s="1"/>
  <c r="Q136" i="12" s="1"/>
  <c r="R136" i="12" s="1"/>
  <c r="J136" i="12"/>
  <c r="K136" i="12"/>
  <c r="L136" i="12"/>
  <c r="N136" i="12"/>
  <c r="M136" i="12" s="1"/>
  <c r="O136" i="12"/>
  <c r="S136" i="12"/>
  <c r="T136" i="12"/>
  <c r="U136" i="12"/>
  <c r="Y136" i="12"/>
  <c r="Z136" i="12"/>
  <c r="AA136" i="12"/>
  <c r="AE136" i="12"/>
  <c r="AF136" i="12"/>
  <c r="AG136" i="12"/>
  <c r="AK136" i="12"/>
  <c r="AL136" i="12"/>
  <c r="AM136" i="12"/>
  <c r="A137" i="12"/>
  <c r="B137" i="12"/>
  <c r="C137" i="12"/>
  <c r="D137" i="12"/>
  <c r="E137" i="12"/>
  <c r="F137" i="12"/>
  <c r="G137" i="12"/>
  <c r="H137" i="12"/>
  <c r="I137" i="12" s="1"/>
  <c r="J137" i="12"/>
  <c r="K137" i="12"/>
  <c r="L137" i="12"/>
  <c r="N137" i="12"/>
  <c r="O137" i="12"/>
  <c r="S137" i="12"/>
  <c r="T137" i="12"/>
  <c r="U137" i="12"/>
  <c r="Y137" i="12"/>
  <c r="Z137" i="12"/>
  <c r="AA137" i="12"/>
  <c r="AE137" i="12"/>
  <c r="AF137" i="12"/>
  <c r="AG137" i="12"/>
  <c r="AK137" i="12"/>
  <c r="AL137" i="12"/>
  <c r="AM137" i="12"/>
  <c r="A138" i="12"/>
  <c r="B138" i="12"/>
  <c r="C138" i="12"/>
  <c r="D138" i="12"/>
  <c r="E138" i="12"/>
  <c r="F138" i="12"/>
  <c r="G138" i="12"/>
  <c r="H138" i="12"/>
  <c r="I138" i="12"/>
  <c r="J138" i="12"/>
  <c r="K138" i="12"/>
  <c r="L138" i="12"/>
  <c r="M138" i="12"/>
  <c r="N138" i="12"/>
  <c r="O138" i="12"/>
  <c r="S138" i="12"/>
  <c r="T138" i="12"/>
  <c r="U138" i="12"/>
  <c r="Y138" i="12"/>
  <c r="Z138" i="12"/>
  <c r="AA138" i="12"/>
  <c r="AE138" i="12"/>
  <c r="AF138" i="12"/>
  <c r="AG138" i="12"/>
  <c r="AK138" i="12"/>
  <c r="AL138" i="12"/>
  <c r="AM138" i="12"/>
  <c r="A139" i="12"/>
  <c r="B139" i="12"/>
  <c r="C139" i="12"/>
  <c r="D139" i="12"/>
  <c r="E139" i="12"/>
  <c r="F139" i="12"/>
  <c r="G139" i="12"/>
  <c r="H139" i="12"/>
  <c r="I139" i="12" s="1"/>
  <c r="J139" i="12"/>
  <c r="K139" i="12"/>
  <c r="L139" i="12"/>
  <c r="N139" i="12"/>
  <c r="O139" i="12"/>
  <c r="S139" i="12"/>
  <c r="T139" i="12"/>
  <c r="U139" i="12"/>
  <c r="Y139" i="12"/>
  <c r="Z139" i="12"/>
  <c r="AA139" i="12"/>
  <c r="AE139" i="12"/>
  <c r="AF139" i="12"/>
  <c r="AG139" i="12"/>
  <c r="AK139" i="12"/>
  <c r="AL139" i="12"/>
  <c r="AM139" i="12"/>
  <c r="A140" i="12"/>
  <c r="B140" i="12"/>
  <c r="C140" i="12"/>
  <c r="D140" i="12"/>
  <c r="E140" i="12"/>
  <c r="F140" i="12"/>
  <c r="G140" i="12"/>
  <c r="H140" i="12"/>
  <c r="I140" i="12"/>
  <c r="Q140" i="12" s="1"/>
  <c r="R140" i="12" s="1"/>
  <c r="J140" i="12"/>
  <c r="K140" i="12"/>
  <c r="L140" i="12"/>
  <c r="N140" i="12"/>
  <c r="M140" i="12" s="1"/>
  <c r="O140" i="12"/>
  <c r="S140" i="12"/>
  <c r="T140" i="12"/>
  <c r="U140" i="12"/>
  <c r="Y140" i="12"/>
  <c r="Z140" i="12"/>
  <c r="AA140" i="12"/>
  <c r="AE140" i="12"/>
  <c r="AF140" i="12"/>
  <c r="AG140" i="12"/>
  <c r="AK140" i="12"/>
  <c r="AL140" i="12"/>
  <c r="AM140" i="12"/>
  <c r="A141" i="12"/>
  <c r="B141" i="12"/>
  <c r="C141" i="12"/>
  <c r="D141" i="12"/>
  <c r="E141" i="12"/>
  <c r="F141" i="12"/>
  <c r="G141" i="12"/>
  <c r="H141" i="12"/>
  <c r="I141" i="12" s="1"/>
  <c r="J141" i="12"/>
  <c r="K141" i="12"/>
  <c r="L141" i="12"/>
  <c r="N141" i="12"/>
  <c r="M141" i="12" s="1"/>
  <c r="O141" i="12"/>
  <c r="S141" i="12"/>
  <c r="T141" i="12"/>
  <c r="U141" i="12"/>
  <c r="Y141" i="12"/>
  <c r="Z141" i="12"/>
  <c r="AA141" i="12"/>
  <c r="AE141" i="12"/>
  <c r="AF141" i="12"/>
  <c r="AG141" i="12"/>
  <c r="AK141" i="12"/>
  <c r="AL141" i="12"/>
  <c r="AM141" i="12"/>
  <c r="A142" i="12"/>
  <c r="B142" i="12"/>
  <c r="C142" i="12"/>
  <c r="D142" i="12"/>
  <c r="E142" i="12"/>
  <c r="F142" i="12"/>
  <c r="G142" i="12"/>
  <c r="H142" i="12"/>
  <c r="I142" i="12" s="1"/>
  <c r="J142" i="12"/>
  <c r="K142" i="12"/>
  <c r="L142" i="12"/>
  <c r="N142" i="12"/>
  <c r="M142" i="12" s="1"/>
  <c r="O142" i="12"/>
  <c r="S142" i="12"/>
  <c r="T142" i="12"/>
  <c r="U142" i="12"/>
  <c r="Y142" i="12"/>
  <c r="Z142" i="12"/>
  <c r="AA142" i="12"/>
  <c r="AE142" i="12"/>
  <c r="AF142" i="12"/>
  <c r="AG142" i="12"/>
  <c r="AK142" i="12"/>
  <c r="AL142" i="12"/>
  <c r="AM142" i="12"/>
  <c r="A143" i="12"/>
  <c r="B143" i="12"/>
  <c r="C143" i="12"/>
  <c r="D143" i="12"/>
  <c r="E143" i="12"/>
  <c r="F143" i="12"/>
  <c r="G143" i="12"/>
  <c r="H143" i="12"/>
  <c r="I143" i="12" s="1"/>
  <c r="J143" i="12"/>
  <c r="K143" i="12"/>
  <c r="L143" i="12"/>
  <c r="N143" i="12"/>
  <c r="M143" i="12" s="1"/>
  <c r="O143" i="12"/>
  <c r="S143" i="12"/>
  <c r="T143" i="12"/>
  <c r="U143" i="12"/>
  <c r="Y143" i="12"/>
  <c r="Z143" i="12"/>
  <c r="AA143" i="12"/>
  <c r="AE143" i="12"/>
  <c r="AF143" i="12"/>
  <c r="AG143" i="12"/>
  <c r="AK143" i="12"/>
  <c r="AL143" i="12"/>
  <c r="AM143" i="12"/>
  <c r="A144" i="12"/>
  <c r="B144" i="12"/>
  <c r="C144" i="12"/>
  <c r="D144" i="12"/>
  <c r="E144" i="12"/>
  <c r="F144" i="12"/>
  <c r="G144" i="12"/>
  <c r="H144" i="12"/>
  <c r="I144" i="12" s="1"/>
  <c r="Q144" i="12" s="1"/>
  <c r="R144" i="12" s="1"/>
  <c r="J144" i="12"/>
  <c r="K144" i="12"/>
  <c r="L144" i="12"/>
  <c r="M144" i="12"/>
  <c r="N144" i="12"/>
  <c r="O144" i="12"/>
  <c r="S144" i="12"/>
  <c r="T144" i="12"/>
  <c r="U144" i="12"/>
  <c r="Y144" i="12"/>
  <c r="Z144" i="12"/>
  <c r="AA144" i="12"/>
  <c r="AE144" i="12"/>
  <c r="AF144" i="12"/>
  <c r="AG144" i="12"/>
  <c r="AK144" i="12"/>
  <c r="AL144" i="12"/>
  <c r="AM144" i="12"/>
  <c r="A145" i="12"/>
  <c r="B145" i="12"/>
  <c r="C145" i="12"/>
  <c r="D145" i="12"/>
  <c r="E145" i="12"/>
  <c r="F145" i="12"/>
  <c r="G145" i="12"/>
  <c r="H145" i="12"/>
  <c r="I145" i="12" s="1"/>
  <c r="J145" i="12"/>
  <c r="K145" i="12"/>
  <c r="L145" i="12"/>
  <c r="N145" i="12"/>
  <c r="M145" i="12" s="1"/>
  <c r="O145" i="12"/>
  <c r="S145" i="12"/>
  <c r="T145" i="12"/>
  <c r="U145" i="12"/>
  <c r="Y145" i="12"/>
  <c r="Z145" i="12"/>
  <c r="AA145" i="12"/>
  <c r="AE145" i="12"/>
  <c r="AF145" i="12"/>
  <c r="AG145" i="12"/>
  <c r="AK145" i="12"/>
  <c r="AL145" i="12"/>
  <c r="AM145" i="12"/>
  <c r="A146" i="12"/>
  <c r="B146" i="12"/>
  <c r="C146" i="12"/>
  <c r="D146" i="12"/>
  <c r="E146" i="12"/>
  <c r="F146" i="12"/>
  <c r="G146" i="12"/>
  <c r="H146" i="12"/>
  <c r="I146" i="12"/>
  <c r="J146" i="12"/>
  <c r="K146" i="12"/>
  <c r="L146" i="12"/>
  <c r="N146" i="12"/>
  <c r="M146" i="12" s="1"/>
  <c r="O146" i="12"/>
  <c r="S146" i="12"/>
  <c r="T146" i="12"/>
  <c r="U146" i="12"/>
  <c r="Y146" i="12"/>
  <c r="Z146" i="12"/>
  <c r="AA146" i="12"/>
  <c r="AE146" i="12"/>
  <c r="AF146" i="12"/>
  <c r="AG146" i="12"/>
  <c r="AK146" i="12"/>
  <c r="AL146" i="12"/>
  <c r="AM146" i="12"/>
  <c r="A147" i="12"/>
  <c r="B147" i="12"/>
  <c r="C147" i="12"/>
  <c r="D147" i="12"/>
  <c r="E147" i="12"/>
  <c r="F147" i="12"/>
  <c r="G147" i="12"/>
  <c r="H147" i="12"/>
  <c r="I147" i="12" s="1"/>
  <c r="J147" i="12"/>
  <c r="K147" i="12"/>
  <c r="L147" i="12"/>
  <c r="N147" i="12"/>
  <c r="M147" i="12" s="1"/>
  <c r="O147" i="12"/>
  <c r="S147" i="12"/>
  <c r="T147" i="12"/>
  <c r="U147" i="12"/>
  <c r="Y147" i="12"/>
  <c r="Z147" i="12"/>
  <c r="AA147" i="12"/>
  <c r="AE147" i="12"/>
  <c r="AF147" i="12"/>
  <c r="AG147" i="12"/>
  <c r="AK147" i="12"/>
  <c r="AL147" i="12"/>
  <c r="AM147" i="12"/>
  <c r="A148" i="12"/>
  <c r="B148" i="12"/>
  <c r="C148" i="12"/>
  <c r="D148" i="12"/>
  <c r="E148" i="12"/>
  <c r="F148" i="12"/>
  <c r="G148" i="12"/>
  <c r="H148" i="12"/>
  <c r="I148" i="12"/>
  <c r="Q148" i="12" s="1"/>
  <c r="R148" i="12" s="1"/>
  <c r="J148" i="12"/>
  <c r="K148" i="12"/>
  <c r="L148" i="12"/>
  <c r="N148" i="12"/>
  <c r="M148" i="12" s="1"/>
  <c r="O148" i="12"/>
  <c r="S148" i="12"/>
  <c r="T148" i="12"/>
  <c r="U148" i="12"/>
  <c r="Y148" i="12"/>
  <c r="Z148" i="12"/>
  <c r="AA148" i="12"/>
  <c r="AE148" i="12"/>
  <c r="AF148" i="12"/>
  <c r="AG148" i="12"/>
  <c r="AK148" i="12"/>
  <c r="AL148" i="12"/>
  <c r="AM148" i="12"/>
  <c r="A149" i="12"/>
  <c r="B149" i="12"/>
  <c r="C149" i="12"/>
  <c r="D149" i="12"/>
  <c r="E149" i="12"/>
  <c r="F149" i="12"/>
  <c r="G149" i="12"/>
  <c r="H149" i="12"/>
  <c r="I149" i="12" s="1"/>
  <c r="J149" i="12"/>
  <c r="K149" i="12"/>
  <c r="L149" i="12"/>
  <c r="N149" i="12"/>
  <c r="O149" i="12"/>
  <c r="S149" i="12"/>
  <c r="T149" i="12"/>
  <c r="U149" i="12"/>
  <c r="Y149" i="12"/>
  <c r="Z149" i="12"/>
  <c r="AA149" i="12"/>
  <c r="AE149" i="12"/>
  <c r="AF149" i="12"/>
  <c r="AG149" i="12"/>
  <c r="AK149" i="12"/>
  <c r="AL149" i="12"/>
  <c r="AM149" i="12"/>
  <c r="A150" i="12"/>
  <c r="B150" i="12"/>
  <c r="C150" i="12"/>
  <c r="D150" i="12"/>
  <c r="E150" i="12"/>
  <c r="F150" i="12"/>
  <c r="G150" i="12"/>
  <c r="H150" i="12"/>
  <c r="I150" i="12" s="1"/>
  <c r="J150" i="12"/>
  <c r="K150" i="12"/>
  <c r="L150" i="12"/>
  <c r="N150" i="12"/>
  <c r="M150" i="12" s="1"/>
  <c r="O150" i="12"/>
  <c r="S150" i="12"/>
  <c r="T150" i="12"/>
  <c r="U150" i="12"/>
  <c r="Y150" i="12"/>
  <c r="Z150" i="12"/>
  <c r="AA150" i="12"/>
  <c r="AE150" i="12"/>
  <c r="AF150" i="12"/>
  <c r="AG150" i="12"/>
  <c r="AK150" i="12"/>
  <c r="AL150" i="12"/>
  <c r="AM150" i="12"/>
  <c r="A151" i="12"/>
  <c r="B151" i="12"/>
  <c r="C151" i="12"/>
  <c r="D151" i="12"/>
  <c r="E151" i="12"/>
  <c r="F151" i="12"/>
  <c r="G151" i="12"/>
  <c r="H151" i="12"/>
  <c r="I151" i="12" s="1"/>
  <c r="J151" i="12"/>
  <c r="K151" i="12"/>
  <c r="L151" i="12"/>
  <c r="N151" i="12"/>
  <c r="M151" i="12" s="1"/>
  <c r="O151" i="12"/>
  <c r="S151" i="12"/>
  <c r="T151" i="12"/>
  <c r="U151" i="12"/>
  <c r="Y151" i="12"/>
  <c r="Z151" i="12"/>
  <c r="AA151" i="12"/>
  <c r="AE151" i="12"/>
  <c r="AF151" i="12"/>
  <c r="AG151" i="12"/>
  <c r="AK151" i="12"/>
  <c r="AL151" i="12"/>
  <c r="AM151" i="12"/>
  <c r="A152" i="12"/>
  <c r="B152" i="12"/>
  <c r="C152" i="12"/>
  <c r="D152" i="12"/>
  <c r="E152" i="12"/>
  <c r="F152" i="12"/>
  <c r="G152" i="12"/>
  <c r="H152" i="12"/>
  <c r="I152" i="12"/>
  <c r="Q152" i="12" s="1"/>
  <c r="R152" i="12" s="1"/>
  <c r="J152" i="12"/>
  <c r="K152" i="12"/>
  <c r="L152" i="12"/>
  <c r="N152" i="12"/>
  <c r="M152" i="12" s="1"/>
  <c r="O152" i="12"/>
  <c r="S152" i="12"/>
  <c r="T152" i="12"/>
  <c r="U152" i="12"/>
  <c r="Y152" i="12"/>
  <c r="Z152" i="12"/>
  <c r="AA152" i="12"/>
  <c r="AE152" i="12"/>
  <c r="AF152" i="12"/>
  <c r="AG152" i="12"/>
  <c r="AK152" i="12"/>
  <c r="AL152" i="12"/>
  <c r="AM152" i="12"/>
  <c r="A153" i="12"/>
  <c r="B153" i="12"/>
  <c r="C153" i="12"/>
  <c r="D153" i="12"/>
  <c r="E153" i="12"/>
  <c r="F153" i="12"/>
  <c r="G153" i="12"/>
  <c r="H153" i="12"/>
  <c r="I153" i="12" s="1"/>
  <c r="J153" i="12"/>
  <c r="K153" i="12"/>
  <c r="L153" i="12"/>
  <c r="N153" i="12"/>
  <c r="M153" i="12" s="1"/>
  <c r="O153" i="12"/>
  <c r="S153" i="12"/>
  <c r="T153" i="12"/>
  <c r="U153" i="12"/>
  <c r="Y153" i="12"/>
  <c r="Z153" i="12"/>
  <c r="AA153" i="12"/>
  <c r="AE153" i="12"/>
  <c r="AF153" i="12"/>
  <c r="AG153" i="12"/>
  <c r="AK153" i="12"/>
  <c r="AL153" i="12"/>
  <c r="AM153" i="12"/>
  <c r="A154" i="12"/>
  <c r="B154" i="12"/>
  <c r="C154" i="12"/>
  <c r="D154" i="12"/>
  <c r="E154" i="12"/>
  <c r="F154" i="12"/>
  <c r="G154" i="12"/>
  <c r="H154" i="12"/>
  <c r="I154" i="12"/>
  <c r="J154" i="12"/>
  <c r="K154" i="12"/>
  <c r="L154" i="12"/>
  <c r="N154" i="12"/>
  <c r="M154" i="12" s="1"/>
  <c r="O154" i="12"/>
  <c r="S154" i="12"/>
  <c r="T154" i="12"/>
  <c r="U154" i="12"/>
  <c r="Y154" i="12"/>
  <c r="Z154" i="12"/>
  <c r="AA154" i="12"/>
  <c r="AE154" i="12"/>
  <c r="AF154" i="12"/>
  <c r="AG154" i="12"/>
  <c r="AK154" i="12"/>
  <c r="AL154" i="12"/>
  <c r="AM154" i="12"/>
  <c r="A155" i="12"/>
  <c r="B155" i="12"/>
  <c r="C155" i="12"/>
  <c r="D155" i="12"/>
  <c r="E155" i="12"/>
  <c r="F155" i="12"/>
  <c r="G155" i="12"/>
  <c r="H155" i="12"/>
  <c r="I155" i="12" s="1"/>
  <c r="J155" i="12"/>
  <c r="K155" i="12"/>
  <c r="L155" i="12"/>
  <c r="N155" i="12"/>
  <c r="M155" i="12" s="1"/>
  <c r="O155" i="12"/>
  <c r="S155" i="12"/>
  <c r="T155" i="12"/>
  <c r="U155" i="12"/>
  <c r="Y155" i="12"/>
  <c r="Z155" i="12"/>
  <c r="AA155" i="12"/>
  <c r="AE155" i="12"/>
  <c r="AF155" i="12"/>
  <c r="AG155" i="12"/>
  <c r="AK155" i="12"/>
  <c r="AL155" i="12"/>
  <c r="AM155" i="12"/>
  <c r="A156" i="12"/>
  <c r="B156" i="12"/>
  <c r="C156" i="12"/>
  <c r="D156" i="12"/>
  <c r="E156" i="12"/>
  <c r="F156" i="12"/>
  <c r="G156" i="12"/>
  <c r="H156" i="12"/>
  <c r="I156" i="12" s="1"/>
  <c r="Q156" i="12" s="1"/>
  <c r="R156" i="12" s="1"/>
  <c r="J156" i="12"/>
  <c r="K156" i="12"/>
  <c r="L156" i="12"/>
  <c r="N156" i="12"/>
  <c r="M156" i="12" s="1"/>
  <c r="O156" i="12"/>
  <c r="S156" i="12"/>
  <c r="T156" i="12"/>
  <c r="U156" i="12"/>
  <c r="Y156" i="12"/>
  <c r="Z156" i="12"/>
  <c r="AA156" i="12"/>
  <c r="AE156" i="12"/>
  <c r="AF156" i="12"/>
  <c r="AG156" i="12"/>
  <c r="AK156" i="12"/>
  <c r="AL156" i="12"/>
  <c r="AM156" i="12"/>
  <c r="A157" i="12"/>
  <c r="B157" i="12"/>
  <c r="C157" i="12"/>
  <c r="D157" i="12"/>
  <c r="E157" i="12"/>
  <c r="F157" i="12"/>
  <c r="G157" i="12"/>
  <c r="H157" i="12"/>
  <c r="I157" i="12" s="1"/>
  <c r="J157" i="12"/>
  <c r="K157" i="12"/>
  <c r="L157" i="12"/>
  <c r="N157" i="12"/>
  <c r="M157" i="12" s="1"/>
  <c r="O157" i="12"/>
  <c r="S157" i="12"/>
  <c r="T157" i="12"/>
  <c r="U157" i="12"/>
  <c r="Y157" i="12"/>
  <c r="Z157" i="12"/>
  <c r="AA157" i="12"/>
  <c r="AE157" i="12"/>
  <c r="AF157" i="12"/>
  <c r="AG157" i="12"/>
  <c r="AK157" i="12"/>
  <c r="AL157" i="12"/>
  <c r="AM157" i="12"/>
  <c r="A158" i="12"/>
  <c r="B158" i="12"/>
  <c r="C158" i="12"/>
  <c r="D158" i="12"/>
  <c r="E158" i="12"/>
  <c r="F158" i="12"/>
  <c r="G158" i="12"/>
  <c r="H158" i="12"/>
  <c r="I158" i="12" s="1"/>
  <c r="J158" i="12"/>
  <c r="K158" i="12"/>
  <c r="L158" i="12"/>
  <c r="N158" i="12"/>
  <c r="M158" i="12" s="1"/>
  <c r="O158" i="12"/>
  <c r="S158" i="12"/>
  <c r="T158" i="12"/>
  <c r="U158" i="12"/>
  <c r="Y158" i="12"/>
  <c r="Z158" i="12"/>
  <c r="AA158" i="12"/>
  <c r="AE158" i="12"/>
  <c r="AF158" i="12"/>
  <c r="AG158" i="12"/>
  <c r="AK158" i="12"/>
  <c r="AL158" i="12"/>
  <c r="AM158" i="12"/>
  <c r="A159" i="12"/>
  <c r="B159" i="12"/>
  <c r="C159" i="12"/>
  <c r="D159" i="12"/>
  <c r="E159" i="12"/>
  <c r="F159" i="12"/>
  <c r="G159" i="12"/>
  <c r="H159" i="12"/>
  <c r="I159" i="12" s="1"/>
  <c r="J159" i="12"/>
  <c r="K159" i="12"/>
  <c r="L159" i="12"/>
  <c r="N159" i="12"/>
  <c r="M159" i="12" s="1"/>
  <c r="O159" i="12"/>
  <c r="S159" i="12"/>
  <c r="T159" i="12"/>
  <c r="U159" i="12"/>
  <c r="Y159" i="12"/>
  <c r="Z159" i="12"/>
  <c r="AA159" i="12"/>
  <c r="AE159" i="12"/>
  <c r="AF159" i="12"/>
  <c r="AG159" i="12"/>
  <c r="AK159" i="12"/>
  <c r="AL159" i="12"/>
  <c r="AM159" i="12"/>
  <c r="A160" i="12"/>
  <c r="B160" i="12"/>
  <c r="C160" i="12"/>
  <c r="D160" i="12"/>
  <c r="E160" i="12"/>
  <c r="F160" i="12"/>
  <c r="G160" i="12"/>
  <c r="H160" i="12"/>
  <c r="I160" i="12" s="1"/>
  <c r="Q160" i="12" s="1"/>
  <c r="R160" i="12" s="1"/>
  <c r="J160" i="12"/>
  <c r="K160" i="12"/>
  <c r="L160" i="12"/>
  <c r="N160" i="12"/>
  <c r="M160" i="12" s="1"/>
  <c r="O160" i="12"/>
  <c r="S160" i="12"/>
  <c r="T160" i="12"/>
  <c r="U160" i="12"/>
  <c r="Y160" i="12"/>
  <c r="Z160" i="12"/>
  <c r="AA160" i="12"/>
  <c r="AE160" i="12"/>
  <c r="AF160" i="12"/>
  <c r="AG160" i="12"/>
  <c r="AK160" i="12"/>
  <c r="AL160" i="12"/>
  <c r="AM160" i="12"/>
  <c r="A161" i="12"/>
  <c r="B161" i="12"/>
  <c r="C161" i="12"/>
  <c r="D161" i="12"/>
  <c r="E161" i="12"/>
  <c r="F161" i="12"/>
  <c r="G161" i="12"/>
  <c r="H161" i="12"/>
  <c r="I161" i="12" s="1"/>
  <c r="J161" i="12"/>
  <c r="K161" i="12"/>
  <c r="L161" i="12"/>
  <c r="N161" i="12"/>
  <c r="M161" i="12" s="1"/>
  <c r="O161" i="12"/>
  <c r="S161" i="12"/>
  <c r="T161" i="12"/>
  <c r="U161" i="12"/>
  <c r="Y161" i="12"/>
  <c r="Z161" i="12"/>
  <c r="AA161" i="12"/>
  <c r="AE161" i="12"/>
  <c r="AF161" i="12"/>
  <c r="AG161" i="12"/>
  <c r="AK161" i="12"/>
  <c r="AL161" i="12"/>
  <c r="AM161" i="12"/>
  <c r="A162" i="12"/>
  <c r="B162" i="12"/>
  <c r="C162" i="12"/>
  <c r="D162" i="12"/>
  <c r="E162" i="12"/>
  <c r="F162" i="12"/>
  <c r="G162" i="12"/>
  <c r="H162" i="12"/>
  <c r="I162" i="12"/>
  <c r="J162" i="12"/>
  <c r="K162" i="12"/>
  <c r="L162" i="12"/>
  <c r="N162" i="12"/>
  <c r="M162" i="12" s="1"/>
  <c r="O162" i="12"/>
  <c r="S162" i="12"/>
  <c r="T162" i="12"/>
  <c r="U162" i="12"/>
  <c r="Y162" i="12"/>
  <c r="Z162" i="12"/>
  <c r="AA162" i="12"/>
  <c r="AE162" i="12"/>
  <c r="AF162" i="12"/>
  <c r="AG162" i="12"/>
  <c r="AK162" i="12"/>
  <c r="AL162" i="12"/>
  <c r="AM162" i="12"/>
  <c r="A163" i="12"/>
  <c r="B163" i="12"/>
  <c r="C163" i="12"/>
  <c r="D163" i="12"/>
  <c r="E163" i="12"/>
  <c r="F163" i="12"/>
  <c r="G163" i="12"/>
  <c r="H163" i="12"/>
  <c r="I163" i="12" s="1"/>
  <c r="J163" i="12"/>
  <c r="K163" i="12"/>
  <c r="L163" i="12"/>
  <c r="N163" i="12"/>
  <c r="M163" i="12" s="1"/>
  <c r="O163" i="12"/>
  <c r="S163" i="12"/>
  <c r="T163" i="12"/>
  <c r="U163" i="12"/>
  <c r="Y163" i="12"/>
  <c r="Z163" i="12"/>
  <c r="AA163" i="12"/>
  <c r="AE163" i="12"/>
  <c r="AF163" i="12"/>
  <c r="AG163" i="12"/>
  <c r="AK163" i="12"/>
  <c r="AL163" i="12"/>
  <c r="AM163" i="12"/>
  <c r="A164" i="12"/>
  <c r="B164" i="12"/>
  <c r="C164" i="12"/>
  <c r="D164" i="12"/>
  <c r="E164" i="12"/>
  <c r="F164" i="12"/>
  <c r="G164" i="12"/>
  <c r="H164" i="12"/>
  <c r="I164" i="12"/>
  <c r="Q164" i="12" s="1"/>
  <c r="R164" i="12" s="1"/>
  <c r="J164" i="12"/>
  <c r="K164" i="12"/>
  <c r="L164" i="12"/>
  <c r="N164" i="12"/>
  <c r="M164" i="12" s="1"/>
  <c r="O164" i="12"/>
  <c r="S164" i="12"/>
  <c r="T164" i="12"/>
  <c r="U164" i="12"/>
  <c r="Y164" i="12"/>
  <c r="Z164" i="12"/>
  <c r="AA164" i="12"/>
  <c r="AE164" i="12"/>
  <c r="AF164" i="12"/>
  <c r="AG164" i="12"/>
  <c r="AK164" i="12"/>
  <c r="AL164" i="12"/>
  <c r="AM164" i="12"/>
  <c r="A165" i="12"/>
  <c r="B165" i="12"/>
  <c r="C165" i="12"/>
  <c r="D165" i="12"/>
  <c r="E165" i="12"/>
  <c r="F165" i="12"/>
  <c r="G165" i="12"/>
  <c r="H165" i="12"/>
  <c r="I165" i="12" s="1"/>
  <c r="J165" i="12"/>
  <c r="K165" i="12"/>
  <c r="L165" i="12"/>
  <c r="N165" i="12"/>
  <c r="M165" i="12" s="1"/>
  <c r="O165" i="12"/>
  <c r="S165" i="12"/>
  <c r="T165" i="12"/>
  <c r="U165" i="12"/>
  <c r="Y165" i="12"/>
  <c r="Z165" i="12"/>
  <c r="AA165" i="12"/>
  <c r="AE165" i="12"/>
  <c r="AF165" i="12"/>
  <c r="AG165" i="12"/>
  <c r="AK165" i="12"/>
  <c r="AL165" i="12"/>
  <c r="AM165" i="12"/>
  <c r="A166" i="12"/>
  <c r="B166" i="12"/>
  <c r="C166" i="12"/>
  <c r="D166" i="12"/>
  <c r="E166" i="12"/>
  <c r="F166" i="12"/>
  <c r="G166" i="12"/>
  <c r="H166" i="12"/>
  <c r="I166" i="12" s="1"/>
  <c r="J166" i="12"/>
  <c r="K166" i="12"/>
  <c r="L166" i="12"/>
  <c r="N166" i="12"/>
  <c r="M166" i="12" s="1"/>
  <c r="O166" i="12"/>
  <c r="S166" i="12"/>
  <c r="T166" i="12"/>
  <c r="U166" i="12"/>
  <c r="Y166" i="12"/>
  <c r="Z166" i="12"/>
  <c r="AA166" i="12"/>
  <c r="AE166" i="12"/>
  <c r="AF166" i="12"/>
  <c r="AG166" i="12"/>
  <c r="AK166" i="12"/>
  <c r="AL166" i="12"/>
  <c r="AM166" i="12"/>
  <c r="A167" i="12"/>
  <c r="B167" i="12"/>
  <c r="C167" i="12"/>
  <c r="D167" i="12"/>
  <c r="E167" i="12"/>
  <c r="F167" i="12"/>
  <c r="G167" i="12"/>
  <c r="H167" i="12"/>
  <c r="I167" i="12" s="1"/>
  <c r="J167" i="12"/>
  <c r="K167" i="12"/>
  <c r="L167" i="12"/>
  <c r="N167" i="12"/>
  <c r="M167" i="12" s="1"/>
  <c r="O167" i="12"/>
  <c r="S167" i="12"/>
  <c r="T167" i="12"/>
  <c r="U167" i="12"/>
  <c r="Y167" i="12"/>
  <c r="Z167" i="12"/>
  <c r="AA167" i="12"/>
  <c r="AE167" i="12"/>
  <c r="AF167" i="12"/>
  <c r="AG167" i="12"/>
  <c r="AK167" i="12"/>
  <c r="AL167" i="12"/>
  <c r="AM167" i="12"/>
  <c r="A168" i="12"/>
  <c r="B168" i="12"/>
  <c r="C168" i="12"/>
  <c r="D168" i="12"/>
  <c r="E168" i="12"/>
  <c r="F168" i="12"/>
  <c r="G168" i="12"/>
  <c r="H168" i="12"/>
  <c r="I168" i="12" s="1"/>
  <c r="Q168" i="12" s="1"/>
  <c r="R168" i="12" s="1"/>
  <c r="J168" i="12"/>
  <c r="K168" i="12"/>
  <c r="L168" i="12"/>
  <c r="N168" i="12"/>
  <c r="M168" i="12" s="1"/>
  <c r="O168" i="12"/>
  <c r="S168" i="12"/>
  <c r="T168" i="12"/>
  <c r="U168" i="12"/>
  <c r="Y168" i="12"/>
  <c r="Z168" i="12"/>
  <c r="AA168" i="12"/>
  <c r="AE168" i="12"/>
  <c r="AF168" i="12"/>
  <c r="AG168" i="12"/>
  <c r="AK168" i="12"/>
  <c r="AL168" i="12"/>
  <c r="AM168" i="12"/>
  <c r="A169" i="12"/>
  <c r="B169" i="12"/>
  <c r="C169" i="12"/>
  <c r="D169" i="12"/>
  <c r="E169" i="12"/>
  <c r="F169" i="12"/>
  <c r="G169" i="12"/>
  <c r="H169" i="12"/>
  <c r="I169" i="12" s="1"/>
  <c r="J169" i="12"/>
  <c r="K169" i="12"/>
  <c r="L169" i="12"/>
  <c r="N169" i="12"/>
  <c r="M169" i="12" s="1"/>
  <c r="O169" i="12"/>
  <c r="S169" i="12"/>
  <c r="T169" i="12"/>
  <c r="U169" i="12"/>
  <c r="Y169" i="12"/>
  <c r="Z169" i="12"/>
  <c r="AA169" i="12"/>
  <c r="AE169" i="12"/>
  <c r="AF169" i="12"/>
  <c r="AG169" i="12"/>
  <c r="AK169" i="12"/>
  <c r="AL169" i="12"/>
  <c r="AM169" i="12"/>
  <c r="A170" i="12"/>
  <c r="B170" i="12"/>
  <c r="C170" i="12"/>
  <c r="D170" i="12"/>
  <c r="E170" i="12"/>
  <c r="F170" i="12"/>
  <c r="G170" i="12"/>
  <c r="H170" i="12"/>
  <c r="I170" i="12"/>
  <c r="J170" i="12"/>
  <c r="K170" i="12"/>
  <c r="L170" i="12"/>
  <c r="N170" i="12"/>
  <c r="M170" i="12" s="1"/>
  <c r="O170" i="12"/>
  <c r="S170" i="12"/>
  <c r="T170" i="12"/>
  <c r="U170" i="12"/>
  <c r="Y170" i="12"/>
  <c r="Z170" i="12"/>
  <c r="AA170" i="12"/>
  <c r="AE170" i="12"/>
  <c r="AF170" i="12"/>
  <c r="AG170" i="12"/>
  <c r="AK170" i="12"/>
  <c r="AL170" i="12"/>
  <c r="AM170" i="12"/>
  <c r="A171" i="12"/>
  <c r="B171" i="12"/>
  <c r="C171" i="12"/>
  <c r="D171" i="12"/>
  <c r="E171" i="12"/>
  <c r="F171" i="12"/>
  <c r="G171" i="12"/>
  <c r="H171" i="12"/>
  <c r="I171" i="12" s="1"/>
  <c r="J171" i="12"/>
  <c r="K171" i="12"/>
  <c r="L171" i="12"/>
  <c r="N171" i="12"/>
  <c r="M171" i="12" s="1"/>
  <c r="O171" i="12"/>
  <c r="S171" i="12"/>
  <c r="T171" i="12"/>
  <c r="U171" i="12"/>
  <c r="Y171" i="12"/>
  <c r="Z171" i="12"/>
  <c r="AA171" i="12"/>
  <c r="AE171" i="12"/>
  <c r="AF171" i="12"/>
  <c r="AG171" i="12"/>
  <c r="AK171" i="12"/>
  <c r="AL171" i="12"/>
  <c r="AM171" i="12"/>
  <c r="A172" i="12"/>
  <c r="B172" i="12"/>
  <c r="C172" i="12"/>
  <c r="D172" i="12"/>
  <c r="E172" i="12"/>
  <c r="F172" i="12"/>
  <c r="G172" i="12"/>
  <c r="H172" i="12"/>
  <c r="I172" i="12" s="1"/>
  <c r="Q172" i="12" s="1"/>
  <c r="R172" i="12" s="1"/>
  <c r="J172" i="12"/>
  <c r="K172" i="12"/>
  <c r="L172" i="12"/>
  <c r="N172" i="12"/>
  <c r="M172" i="12" s="1"/>
  <c r="O172" i="12"/>
  <c r="S172" i="12"/>
  <c r="T172" i="12"/>
  <c r="U172" i="12"/>
  <c r="Y172" i="12"/>
  <c r="Z172" i="12"/>
  <c r="AA172" i="12"/>
  <c r="AE172" i="12"/>
  <c r="AF172" i="12"/>
  <c r="AG172" i="12"/>
  <c r="AK172" i="12"/>
  <c r="AL172" i="12"/>
  <c r="AM172" i="12"/>
  <c r="A173" i="12"/>
  <c r="B173" i="12"/>
  <c r="C173" i="12"/>
  <c r="D173" i="12"/>
  <c r="E173" i="12"/>
  <c r="F173" i="12"/>
  <c r="G173" i="12"/>
  <c r="H173" i="12"/>
  <c r="I173" i="12" s="1"/>
  <c r="J173" i="12"/>
  <c r="K173" i="12"/>
  <c r="L173" i="12"/>
  <c r="N173" i="12"/>
  <c r="M173" i="12" s="1"/>
  <c r="O173" i="12"/>
  <c r="S173" i="12"/>
  <c r="T173" i="12"/>
  <c r="U173" i="12"/>
  <c r="Y173" i="12"/>
  <c r="Z173" i="12"/>
  <c r="AA173" i="12"/>
  <c r="AE173" i="12"/>
  <c r="AF173" i="12"/>
  <c r="AG173" i="12"/>
  <c r="AK173" i="12"/>
  <c r="AL173" i="12"/>
  <c r="AM173" i="12"/>
  <c r="A174" i="12"/>
  <c r="B174" i="12"/>
  <c r="C174" i="12"/>
  <c r="D174" i="12"/>
  <c r="E174" i="12"/>
  <c r="F174" i="12"/>
  <c r="G174" i="12"/>
  <c r="H174" i="12"/>
  <c r="I174" i="12" s="1"/>
  <c r="J174" i="12"/>
  <c r="K174" i="12"/>
  <c r="L174" i="12"/>
  <c r="N174" i="12"/>
  <c r="M174" i="12" s="1"/>
  <c r="O174" i="12"/>
  <c r="S174" i="12"/>
  <c r="T174" i="12"/>
  <c r="U174" i="12"/>
  <c r="Y174" i="12"/>
  <c r="Z174" i="12"/>
  <c r="AA174" i="12"/>
  <c r="AE174" i="12"/>
  <c r="AF174" i="12"/>
  <c r="AG174" i="12"/>
  <c r="AK174" i="12"/>
  <c r="AL174" i="12"/>
  <c r="AM174" i="12"/>
  <c r="A175" i="12"/>
  <c r="B175" i="12"/>
  <c r="C175" i="12"/>
  <c r="D175" i="12"/>
  <c r="E175" i="12"/>
  <c r="F175" i="12"/>
  <c r="G175" i="12"/>
  <c r="H175" i="12"/>
  <c r="I175" i="12" s="1"/>
  <c r="J175" i="12"/>
  <c r="K175" i="12"/>
  <c r="L175" i="12"/>
  <c r="N175" i="12"/>
  <c r="M175" i="12" s="1"/>
  <c r="O175" i="12"/>
  <c r="S175" i="12"/>
  <c r="T175" i="12"/>
  <c r="U175" i="12"/>
  <c r="Y175" i="12"/>
  <c r="Z175" i="12"/>
  <c r="AA175" i="12"/>
  <c r="AE175" i="12"/>
  <c r="AF175" i="12"/>
  <c r="AG175" i="12"/>
  <c r="AK175" i="12"/>
  <c r="AL175" i="12"/>
  <c r="AM175" i="12"/>
  <c r="A176" i="12"/>
  <c r="B176" i="12"/>
  <c r="C176" i="12"/>
  <c r="D176" i="12"/>
  <c r="E176" i="12"/>
  <c r="F176" i="12"/>
  <c r="G176" i="12"/>
  <c r="H176" i="12"/>
  <c r="I176" i="12" s="1"/>
  <c r="Q176" i="12" s="1"/>
  <c r="R176" i="12" s="1"/>
  <c r="J176" i="12"/>
  <c r="K176" i="12"/>
  <c r="L176" i="12"/>
  <c r="N176" i="12"/>
  <c r="M176" i="12" s="1"/>
  <c r="O176" i="12"/>
  <c r="S176" i="12"/>
  <c r="T176" i="12"/>
  <c r="U176" i="12"/>
  <c r="Y176" i="12"/>
  <c r="Z176" i="12"/>
  <c r="AA176" i="12"/>
  <c r="AE176" i="12"/>
  <c r="AF176" i="12"/>
  <c r="AG176" i="12"/>
  <c r="AK176" i="12"/>
  <c r="AL176" i="12"/>
  <c r="AM176" i="12"/>
  <c r="A177" i="12"/>
  <c r="B177" i="12"/>
  <c r="C177" i="12"/>
  <c r="D177" i="12"/>
  <c r="E177" i="12"/>
  <c r="F177" i="12"/>
  <c r="G177" i="12"/>
  <c r="H177" i="12"/>
  <c r="I177" i="12" s="1"/>
  <c r="J177" i="12"/>
  <c r="K177" i="12"/>
  <c r="L177" i="12"/>
  <c r="N177" i="12"/>
  <c r="M177" i="12" s="1"/>
  <c r="O177" i="12"/>
  <c r="S177" i="12"/>
  <c r="T177" i="12"/>
  <c r="U177" i="12"/>
  <c r="Y177" i="12"/>
  <c r="Z177" i="12"/>
  <c r="AA177" i="12"/>
  <c r="AE177" i="12"/>
  <c r="AF177" i="12"/>
  <c r="AG177" i="12"/>
  <c r="AK177" i="12"/>
  <c r="AL177" i="12"/>
  <c r="AM177" i="12"/>
  <c r="A178" i="12"/>
  <c r="B178" i="12"/>
  <c r="C178" i="12"/>
  <c r="D178" i="12"/>
  <c r="E178" i="12"/>
  <c r="F178" i="12"/>
  <c r="G178" i="12"/>
  <c r="H178" i="12"/>
  <c r="I178" i="12"/>
  <c r="J178" i="12"/>
  <c r="K178" i="12"/>
  <c r="L178" i="12"/>
  <c r="N178" i="12"/>
  <c r="M178" i="12" s="1"/>
  <c r="O178" i="12"/>
  <c r="S178" i="12"/>
  <c r="T178" i="12"/>
  <c r="U178" i="12"/>
  <c r="Y178" i="12"/>
  <c r="Z178" i="12"/>
  <c r="AA178" i="12"/>
  <c r="AE178" i="12"/>
  <c r="AF178" i="12"/>
  <c r="AG178" i="12"/>
  <c r="AK178" i="12"/>
  <c r="AL178" i="12"/>
  <c r="AM178" i="12"/>
  <c r="A179" i="12"/>
  <c r="B179" i="12"/>
  <c r="C179" i="12"/>
  <c r="D179" i="12"/>
  <c r="E179" i="12"/>
  <c r="F179" i="12"/>
  <c r="G179" i="12"/>
  <c r="H179" i="12"/>
  <c r="I179" i="12" s="1"/>
  <c r="J179" i="12"/>
  <c r="K179" i="12"/>
  <c r="L179" i="12"/>
  <c r="N179" i="12"/>
  <c r="M179" i="12" s="1"/>
  <c r="O179" i="12"/>
  <c r="S179" i="12"/>
  <c r="T179" i="12"/>
  <c r="U179" i="12"/>
  <c r="Y179" i="12"/>
  <c r="Z179" i="12"/>
  <c r="AA179" i="12"/>
  <c r="AE179" i="12"/>
  <c r="AF179" i="12"/>
  <c r="AG179" i="12"/>
  <c r="AK179" i="12"/>
  <c r="AL179" i="12"/>
  <c r="AM179" i="12"/>
  <c r="A180" i="12"/>
  <c r="B180" i="12"/>
  <c r="C180" i="12"/>
  <c r="D180" i="12"/>
  <c r="E180" i="12"/>
  <c r="F180" i="12"/>
  <c r="G180" i="12"/>
  <c r="H180" i="12"/>
  <c r="I180" i="12" s="1"/>
  <c r="Q180" i="12" s="1"/>
  <c r="R180" i="12" s="1"/>
  <c r="J180" i="12"/>
  <c r="K180" i="12"/>
  <c r="L180" i="12"/>
  <c r="N180" i="12"/>
  <c r="M180" i="12" s="1"/>
  <c r="O180" i="12"/>
  <c r="S180" i="12"/>
  <c r="T180" i="12"/>
  <c r="U180" i="12"/>
  <c r="Y180" i="12"/>
  <c r="Z180" i="12"/>
  <c r="AA180" i="12"/>
  <c r="AE180" i="12"/>
  <c r="AF180" i="12"/>
  <c r="AG180" i="12"/>
  <c r="AK180" i="12"/>
  <c r="AL180" i="12"/>
  <c r="AM180" i="12"/>
  <c r="A181" i="12"/>
  <c r="B181" i="12"/>
  <c r="C181" i="12"/>
  <c r="D181" i="12"/>
  <c r="E181" i="12"/>
  <c r="F181" i="12"/>
  <c r="G181" i="12"/>
  <c r="H181" i="12"/>
  <c r="I181" i="12" s="1"/>
  <c r="J181" i="12"/>
  <c r="K181" i="12"/>
  <c r="L181" i="12"/>
  <c r="N181" i="12"/>
  <c r="M181" i="12" s="1"/>
  <c r="O181" i="12"/>
  <c r="S181" i="12"/>
  <c r="T181" i="12"/>
  <c r="U181" i="12"/>
  <c r="Y181" i="12"/>
  <c r="Z181" i="12"/>
  <c r="AA181" i="12"/>
  <c r="AE181" i="12"/>
  <c r="AF181" i="12"/>
  <c r="AG181" i="12"/>
  <c r="AK181" i="12"/>
  <c r="AL181" i="12"/>
  <c r="AM181" i="12"/>
  <c r="A182" i="12"/>
  <c r="B182" i="12"/>
  <c r="C182" i="12"/>
  <c r="D182" i="12"/>
  <c r="E182" i="12"/>
  <c r="F182" i="12"/>
  <c r="G182" i="12"/>
  <c r="H182" i="12"/>
  <c r="I182" i="12" s="1"/>
  <c r="J182" i="12"/>
  <c r="K182" i="12"/>
  <c r="L182" i="12"/>
  <c r="N182" i="12"/>
  <c r="M182" i="12" s="1"/>
  <c r="O182" i="12"/>
  <c r="S182" i="12"/>
  <c r="T182" i="12"/>
  <c r="U182" i="12"/>
  <c r="Y182" i="12"/>
  <c r="Z182" i="12"/>
  <c r="AA182" i="12"/>
  <c r="AE182" i="12"/>
  <c r="AF182" i="12"/>
  <c r="AG182" i="12"/>
  <c r="AK182" i="12"/>
  <c r="AL182" i="12"/>
  <c r="AM182" i="12"/>
  <c r="A183" i="12"/>
  <c r="B183" i="12"/>
  <c r="C183" i="12"/>
  <c r="D183" i="12"/>
  <c r="E183" i="12"/>
  <c r="F183" i="12"/>
  <c r="G183" i="12"/>
  <c r="H183" i="12"/>
  <c r="I183" i="12" s="1"/>
  <c r="J183" i="12"/>
  <c r="K183" i="12"/>
  <c r="L183" i="12"/>
  <c r="N183" i="12"/>
  <c r="M183" i="12" s="1"/>
  <c r="O183" i="12"/>
  <c r="S183" i="12"/>
  <c r="T183" i="12"/>
  <c r="U183" i="12"/>
  <c r="Y183" i="12"/>
  <c r="Z183" i="12"/>
  <c r="AA183" i="12"/>
  <c r="AE183" i="12"/>
  <c r="AF183" i="12"/>
  <c r="AG183" i="12"/>
  <c r="AK183" i="12"/>
  <c r="AL183" i="12"/>
  <c r="AM183" i="12"/>
  <c r="A184" i="12"/>
  <c r="B184" i="12"/>
  <c r="C184" i="12"/>
  <c r="D184" i="12"/>
  <c r="E184" i="12"/>
  <c r="F184" i="12"/>
  <c r="G184" i="12"/>
  <c r="H184" i="12"/>
  <c r="I184" i="12"/>
  <c r="Q184" i="12" s="1"/>
  <c r="R184" i="12" s="1"/>
  <c r="J184" i="12"/>
  <c r="K184" i="12"/>
  <c r="L184" i="12"/>
  <c r="N184" i="12"/>
  <c r="M184" i="12" s="1"/>
  <c r="O184" i="12"/>
  <c r="S184" i="12"/>
  <c r="T184" i="12"/>
  <c r="U184" i="12"/>
  <c r="Y184" i="12"/>
  <c r="Z184" i="12"/>
  <c r="AA184" i="12"/>
  <c r="AE184" i="12"/>
  <c r="AF184" i="12"/>
  <c r="AG184" i="12"/>
  <c r="AK184" i="12"/>
  <c r="AL184" i="12"/>
  <c r="AM184" i="12"/>
  <c r="A185" i="12"/>
  <c r="B185" i="12"/>
  <c r="C185" i="12"/>
  <c r="D185" i="12"/>
  <c r="E185" i="12"/>
  <c r="F185" i="12"/>
  <c r="G185" i="12"/>
  <c r="H185" i="12"/>
  <c r="I185" i="12" s="1"/>
  <c r="J185" i="12"/>
  <c r="K185" i="12"/>
  <c r="L185" i="12"/>
  <c r="N185" i="12"/>
  <c r="M185" i="12" s="1"/>
  <c r="O185" i="12"/>
  <c r="S185" i="12"/>
  <c r="T185" i="12"/>
  <c r="U185" i="12"/>
  <c r="Y185" i="12"/>
  <c r="Z185" i="12"/>
  <c r="AA185" i="12"/>
  <c r="AE185" i="12"/>
  <c r="AF185" i="12"/>
  <c r="AG185" i="12"/>
  <c r="AK185" i="12"/>
  <c r="AL185" i="12"/>
  <c r="AM185" i="12"/>
  <c r="A186" i="12"/>
  <c r="B186" i="12"/>
  <c r="C186" i="12"/>
  <c r="D186" i="12"/>
  <c r="E186" i="12"/>
  <c r="F186" i="12"/>
  <c r="G186" i="12"/>
  <c r="H186" i="12"/>
  <c r="I186" i="12"/>
  <c r="J186" i="12"/>
  <c r="K186" i="12"/>
  <c r="L186" i="12"/>
  <c r="N186" i="12"/>
  <c r="M186" i="12" s="1"/>
  <c r="O186" i="12"/>
  <c r="S186" i="12"/>
  <c r="T186" i="12"/>
  <c r="U186" i="12"/>
  <c r="Y186" i="12"/>
  <c r="Z186" i="12"/>
  <c r="AA186" i="12"/>
  <c r="AE186" i="12"/>
  <c r="AF186" i="12"/>
  <c r="AG186" i="12"/>
  <c r="AK186" i="12"/>
  <c r="AL186" i="12"/>
  <c r="AM186" i="12"/>
  <c r="A187" i="12"/>
  <c r="B187" i="12"/>
  <c r="C187" i="12"/>
  <c r="D187" i="12"/>
  <c r="E187" i="12"/>
  <c r="F187" i="12"/>
  <c r="G187" i="12"/>
  <c r="H187" i="12"/>
  <c r="I187" i="12" s="1"/>
  <c r="J187" i="12"/>
  <c r="K187" i="12"/>
  <c r="L187" i="12"/>
  <c r="N187" i="12"/>
  <c r="M187" i="12" s="1"/>
  <c r="O187" i="12"/>
  <c r="S187" i="12"/>
  <c r="T187" i="12"/>
  <c r="U187" i="12"/>
  <c r="Y187" i="12"/>
  <c r="Z187" i="12"/>
  <c r="AA187" i="12"/>
  <c r="AE187" i="12"/>
  <c r="AF187" i="12"/>
  <c r="AG187" i="12"/>
  <c r="AK187" i="12"/>
  <c r="AL187" i="12"/>
  <c r="AM187" i="12"/>
  <c r="A188" i="12"/>
  <c r="B188" i="12"/>
  <c r="C188" i="12"/>
  <c r="D188" i="12"/>
  <c r="E188" i="12"/>
  <c r="F188" i="12"/>
  <c r="G188" i="12"/>
  <c r="H188" i="12"/>
  <c r="I188" i="12" s="1"/>
  <c r="Q188" i="12" s="1"/>
  <c r="R188" i="12" s="1"/>
  <c r="J188" i="12"/>
  <c r="K188" i="12"/>
  <c r="L188" i="12"/>
  <c r="N188" i="12"/>
  <c r="M188" i="12" s="1"/>
  <c r="O188" i="12"/>
  <c r="S188" i="12"/>
  <c r="T188" i="12"/>
  <c r="U188" i="12"/>
  <c r="Y188" i="12"/>
  <c r="Z188" i="12"/>
  <c r="AA188" i="12"/>
  <c r="AE188" i="12"/>
  <c r="AF188" i="12"/>
  <c r="AG188" i="12"/>
  <c r="AK188" i="12"/>
  <c r="AL188" i="12"/>
  <c r="AM188" i="12"/>
  <c r="A189" i="12"/>
  <c r="B189" i="12"/>
  <c r="C189" i="12"/>
  <c r="D189" i="12"/>
  <c r="E189" i="12"/>
  <c r="F189" i="12"/>
  <c r="G189" i="12"/>
  <c r="H189" i="12"/>
  <c r="I189" i="12" s="1"/>
  <c r="J189" i="12"/>
  <c r="K189" i="12"/>
  <c r="L189" i="12"/>
  <c r="N189" i="12"/>
  <c r="M189" i="12" s="1"/>
  <c r="O189" i="12"/>
  <c r="S189" i="12"/>
  <c r="T189" i="12"/>
  <c r="U189" i="12"/>
  <c r="Y189" i="12"/>
  <c r="Z189" i="12"/>
  <c r="AA189" i="12"/>
  <c r="AE189" i="12"/>
  <c r="AF189" i="12"/>
  <c r="AG189" i="12"/>
  <c r="AK189" i="12"/>
  <c r="AL189" i="12"/>
  <c r="AM189" i="12"/>
  <c r="A190" i="12"/>
  <c r="B190" i="12"/>
  <c r="C190" i="12"/>
  <c r="D190" i="12"/>
  <c r="E190" i="12"/>
  <c r="F190" i="12"/>
  <c r="G190" i="12"/>
  <c r="H190" i="12"/>
  <c r="I190" i="12" s="1"/>
  <c r="J190" i="12"/>
  <c r="K190" i="12"/>
  <c r="L190" i="12"/>
  <c r="N190" i="12"/>
  <c r="M190" i="12" s="1"/>
  <c r="O190" i="12"/>
  <c r="S190" i="12"/>
  <c r="T190" i="12"/>
  <c r="U190" i="12"/>
  <c r="Y190" i="12"/>
  <c r="Z190" i="12"/>
  <c r="AA190" i="12"/>
  <c r="AE190" i="12"/>
  <c r="AF190" i="12"/>
  <c r="AG190" i="12"/>
  <c r="AK190" i="12"/>
  <c r="AL190" i="12"/>
  <c r="AM190" i="12"/>
  <c r="A191" i="12"/>
  <c r="B191" i="12"/>
  <c r="C191" i="12"/>
  <c r="D191" i="12"/>
  <c r="E191" i="12"/>
  <c r="F191" i="12"/>
  <c r="G191" i="12"/>
  <c r="H191" i="12"/>
  <c r="I191" i="12" s="1"/>
  <c r="J191" i="12"/>
  <c r="K191" i="12"/>
  <c r="L191" i="12"/>
  <c r="N191" i="12"/>
  <c r="M191" i="12" s="1"/>
  <c r="O191" i="12"/>
  <c r="S191" i="12"/>
  <c r="T191" i="12"/>
  <c r="U191" i="12"/>
  <c r="Y191" i="12"/>
  <c r="Z191" i="12"/>
  <c r="AA191" i="12"/>
  <c r="AE191" i="12"/>
  <c r="AF191" i="12"/>
  <c r="AG191" i="12"/>
  <c r="AK191" i="12"/>
  <c r="AL191" i="12"/>
  <c r="AM191" i="12"/>
  <c r="A192" i="12"/>
  <c r="B192" i="12"/>
  <c r="C192" i="12"/>
  <c r="D192" i="12"/>
  <c r="E192" i="12"/>
  <c r="F192" i="12"/>
  <c r="G192" i="12"/>
  <c r="H192" i="12"/>
  <c r="I192" i="12" s="1"/>
  <c r="W192" i="12" s="1"/>
  <c r="X192" i="12" s="1"/>
  <c r="J192" i="12"/>
  <c r="K192" i="12"/>
  <c r="L192" i="12"/>
  <c r="N192" i="12"/>
  <c r="M192" i="12" s="1"/>
  <c r="O192" i="12"/>
  <c r="S192" i="12"/>
  <c r="T192" i="12"/>
  <c r="U192" i="12"/>
  <c r="Y192" i="12"/>
  <c r="Z192" i="12"/>
  <c r="AA192" i="12"/>
  <c r="AE192" i="12"/>
  <c r="AF192" i="12"/>
  <c r="AG192" i="12"/>
  <c r="AK192" i="12"/>
  <c r="AL192" i="12"/>
  <c r="AM192" i="12"/>
  <c r="A193" i="12"/>
  <c r="B193" i="12"/>
  <c r="C193" i="12"/>
  <c r="D193" i="12"/>
  <c r="E193" i="12"/>
  <c r="F193" i="12"/>
  <c r="G193" i="12"/>
  <c r="H193" i="12"/>
  <c r="I193" i="12" s="1"/>
  <c r="J193" i="12"/>
  <c r="K193" i="12"/>
  <c r="L193" i="12"/>
  <c r="N193" i="12"/>
  <c r="M193" i="12" s="1"/>
  <c r="O193" i="12"/>
  <c r="S193" i="12"/>
  <c r="T193" i="12"/>
  <c r="U193" i="12"/>
  <c r="Y193" i="12"/>
  <c r="Z193" i="12"/>
  <c r="AA193" i="12"/>
  <c r="AE193" i="12"/>
  <c r="AF193" i="12"/>
  <c r="AG193" i="12"/>
  <c r="AK193" i="12"/>
  <c r="AL193" i="12"/>
  <c r="AM193" i="12"/>
  <c r="M108" i="12" l="1"/>
  <c r="AI106" i="12"/>
  <c r="AJ106" i="12" s="1"/>
  <c r="AI192" i="12"/>
  <c r="AJ192" i="12" s="1"/>
  <c r="AJ110" i="12"/>
  <c r="M149" i="12"/>
  <c r="M118" i="12"/>
  <c r="M117" i="12"/>
  <c r="M100" i="12"/>
  <c r="M139" i="12"/>
  <c r="M137" i="12"/>
  <c r="W190" i="12"/>
  <c r="X190" i="12" s="1"/>
  <c r="AC190" i="12"/>
  <c r="AD190" i="12" s="1"/>
  <c r="W186" i="12"/>
  <c r="X186" i="12" s="1"/>
  <c r="AC186" i="12"/>
  <c r="AD186" i="12" s="1"/>
  <c r="W182" i="12"/>
  <c r="X182" i="12" s="1"/>
  <c r="AC182" i="12"/>
  <c r="AD182" i="12" s="1"/>
  <c r="W178" i="12"/>
  <c r="X178" i="12" s="1"/>
  <c r="AC178" i="12"/>
  <c r="AD178" i="12" s="1"/>
  <c r="W174" i="12"/>
  <c r="X174" i="12" s="1"/>
  <c r="AC174" i="12"/>
  <c r="AD174" i="12" s="1"/>
  <c r="W170" i="12"/>
  <c r="X170" i="12" s="1"/>
  <c r="AC170" i="12"/>
  <c r="AD170" i="12" s="1"/>
  <c r="W166" i="12"/>
  <c r="X166" i="12" s="1"/>
  <c r="AC166" i="12"/>
  <c r="AD166" i="12" s="1"/>
  <c r="W162" i="12"/>
  <c r="X162" i="12" s="1"/>
  <c r="AC162" i="12"/>
  <c r="AD162" i="12" s="1"/>
  <c r="W154" i="12"/>
  <c r="X154" i="12" s="1"/>
  <c r="AC154" i="12"/>
  <c r="AD154" i="12" s="1"/>
  <c r="Q154" i="12"/>
  <c r="R154" i="12" s="1"/>
  <c r="W146" i="12"/>
  <c r="X146" i="12" s="1"/>
  <c r="AC146" i="12"/>
  <c r="AD146" i="12" s="1"/>
  <c r="Q146" i="12"/>
  <c r="R146" i="12" s="1"/>
  <c r="W138" i="12"/>
  <c r="X138" i="12" s="1"/>
  <c r="AC138" i="12"/>
  <c r="AD138" i="12" s="1"/>
  <c r="Q138" i="12"/>
  <c r="R138" i="12" s="1"/>
  <c r="W130" i="12"/>
  <c r="X130" i="12" s="1"/>
  <c r="AI130" i="12"/>
  <c r="AJ130" i="12" s="1"/>
  <c r="Q130" i="12"/>
  <c r="R130" i="12" s="1"/>
  <c r="AC130" i="12"/>
  <c r="AD130" i="12" s="1"/>
  <c r="W128" i="12"/>
  <c r="X128" i="12" s="1"/>
  <c r="AI128" i="12"/>
  <c r="AJ128" i="12" s="1"/>
  <c r="Q128" i="12"/>
  <c r="R128" i="12" s="1"/>
  <c r="AC128" i="12"/>
  <c r="AD128" i="12" s="1"/>
  <c r="W126" i="12"/>
  <c r="X126" i="12" s="1"/>
  <c r="AI126" i="12"/>
  <c r="AJ126" i="12" s="1"/>
  <c r="Q126" i="12"/>
  <c r="R126" i="12" s="1"/>
  <c r="AC126" i="12"/>
  <c r="AD126" i="12" s="1"/>
  <c r="W124" i="12"/>
  <c r="X124" i="12" s="1"/>
  <c r="AI124" i="12"/>
  <c r="AJ124" i="12" s="1"/>
  <c r="Q124" i="12"/>
  <c r="R124" i="12" s="1"/>
  <c r="AC124" i="12"/>
  <c r="AD124" i="12" s="1"/>
  <c r="W122" i="12"/>
  <c r="X122" i="12" s="1"/>
  <c r="AI122" i="12"/>
  <c r="AJ122" i="12" s="1"/>
  <c r="Q122" i="12"/>
  <c r="R122" i="12" s="1"/>
  <c r="AC122" i="12"/>
  <c r="AD122" i="12" s="1"/>
  <c r="W120" i="12"/>
  <c r="X120" i="12" s="1"/>
  <c r="AI120" i="12"/>
  <c r="AJ120" i="12" s="1"/>
  <c r="Q120" i="12"/>
  <c r="R120" i="12" s="1"/>
  <c r="AC120" i="12"/>
  <c r="AD120" i="12" s="1"/>
  <c r="W118" i="12"/>
  <c r="X118" i="12" s="1"/>
  <c r="AI118" i="12"/>
  <c r="AJ118" i="12" s="1"/>
  <c r="Q118" i="12"/>
  <c r="R118" i="12" s="1"/>
  <c r="AC118" i="12"/>
  <c r="AD118" i="12" s="1"/>
  <c r="W116" i="12"/>
  <c r="X116" i="12" s="1"/>
  <c r="AI116" i="12"/>
  <c r="AJ116" i="12" s="1"/>
  <c r="Q116" i="12"/>
  <c r="R116" i="12" s="1"/>
  <c r="AC116" i="12"/>
  <c r="AD116" i="12" s="1"/>
  <c r="W114" i="12"/>
  <c r="X114" i="12" s="1"/>
  <c r="AI114" i="12"/>
  <c r="AJ114" i="12" s="1"/>
  <c r="Q114" i="12"/>
  <c r="R114" i="12" s="1"/>
  <c r="AC114" i="12"/>
  <c r="AD114" i="12" s="1"/>
  <c r="Q112" i="12"/>
  <c r="R112" i="12" s="1"/>
  <c r="AC112" i="12"/>
  <c r="AD112" i="12" s="1"/>
  <c r="Q110" i="12"/>
  <c r="R110" i="12" s="1"/>
  <c r="AC110" i="12"/>
  <c r="AD110" i="12" s="1"/>
  <c r="Q108" i="12"/>
  <c r="R108" i="12" s="1"/>
  <c r="AC108" i="12"/>
  <c r="AD108" i="12" s="1"/>
  <c r="Q106" i="12"/>
  <c r="R106" i="12" s="1"/>
  <c r="AC106" i="12"/>
  <c r="AD106" i="12" s="1"/>
  <c r="Q192" i="12"/>
  <c r="R192" i="12" s="1"/>
  <c r="AC192" i="12"/>
  <c r="AD192" i="12" s="1"/>
  <c r="AI190" i="12"/>
  <c r="AJ190" i="12" s="1"/>
  <c r="Q190" i="12"/>
  <c r="R190" i="12" s="1"/>
  <c r="W188" i="12"/>
  <c r="X188" i="12" s="1"/>
  <c r="AC188" i="12"/>
  <c r="AD188" i="12" s="1"/>
  <c r="Q186" i="12"/>
  <c r="R186" i="12" s="1"/>
  <c r="W184" i="12"/>
  <c r="X184" i="12" s="1"/>
  <c r="AC184" i="12"/>
  <c r="AD184" i="12" s="1"/>
  <c r="Q182" i="12"/>
  <c r="R182" i="12" s="1"/>
  <c r="W180" i="12"/>
  <c r="X180" i="12" s="1"/>
  <c r="AC180" i="12"/>
  <c r="AD180" i="12" s="1"/>
  <c r="Q178" i="12"/>
  <c r="R178" i="12" s="1"/>
  <c r="W176" i="12"/>
  <c r="X176" i="12" s="1"/>
  <c r="AC176" i="12"/>
  <c r="AD176" i="12" s="1"/>
  <c r="Q174" i="12"/>
  <c r="R174" i="12" s="1"/>
  <c r="W172" i="12"/>
  <c r="X172" i="12" s="1"/>
  <c r="AC172" i="12"/>
  <c r="AD172" i="12" s="1"/>
  <c r="Q170" i="12"/>
  <c r="R170" i="12" s="1"/>
  <c r="W168" i="12"/>
  <c r="X168" i="12" s="1"/>
  <c r="AC168" i="12"/>
  <c r="AD168" i="12" s="1"/>
  <c r="Q166" i="12"/>
  <c r="R166" i="12" s="1"/>
  <c r="W164" i="12"/>
  <c r="X164" i="12" s="1"/>
  <c r="AC164" i="12"/>
  <c r="AD164" i="12" s="1"/>
  <c r="Q162" i="12"/>
  <c r="R162" i="12" s="1"/>
  <c r="W160" i="12"/>
  <c r="X160" i="12" s="1"/>
  <c r="AC160" i="12"/>
  <c r="AD160" i="12" s="1"/>
  <c r="W158" i="12"/>
  <c r="X158" i="12" s="1"/>
  <c r="AC158" i="12"/>
  <c r="AD158" i="12" s="1"/>
  <c r="Q158" i="12"/>
  <c r="R158" i="12" s="1"/>
  <c r="W150" i="12"/>
  <c r="X150" i="12" s="1"/>
  <c r="AC150" i="12"/>
  <c r="AD150" i="12" s="1"/>
  <c r="Q150" i="12"/>
  <c r="R150" i="12" s="1"/>
  <c r="W142" i="12"/>
  <c r="X142" i="12" s="1"/>
  <c r="AC142" i="12"/>
  <c r="AD142" i="12" s="1"/>
  <c r="Q142" i="12"/>
  <c r="R142" i="12" s="1"/>
  <c r="W134" i="12"/>
  <c r="X134" i="12" s="1"/>
  <c r="AC134" i="12"/>
  <c r="AD134" i="12" s="1"/>
  <c r="Q134" i="12"/>
  <c r="R134" i="12" s="1"/>
  <c r="W156" i="12"/>
  <c r="X156" i="12" s="1"/>
  <c r="AC156" i="12"/>
  <c r="AD156" i="12" s="1"/>
  <c r="W152" i="12"/>
  <c r="X152" i="12" s="1"/>
  <c r="AC152" i="12"/>
  <c r="AD152" i="12" s="1"/>
  <c r="W148" i="12"/>
  <c r="X148" i="12" s="1"/>
  <c r="AC148" i="12"/>
  <c r="AD148" i="12" s="1"/>
  <c r="W144" i="12"/>
  <c r="X144" i="12" s="1"/>
  <c r="AC144" i="12"/>
  <c r="AD144" i="12" s="1"/>
  <c r="W140" i="12"/>
  <c r="X140" i="12" s="1"/>
  <c r="AC140" i="12"/>
  <c r="AD140" i="12" s="1"/>
  <c r="W136" i="12"/>
  <c r="X136" i="12" s="1"/>
  <c r="AC136" i="12"/>
  <c r="AD136" i="12" s="1"/>
  <c r="W132" i="12"/>
  <c r="X132" i="12" s="1"/>
  <c r="AC132" i="12"/>
  <c r="AD132" i="12" s="1"/>
  <c r="Q193" i="12"/>
  <c r="R193" i="12" s="1"/>
  <c r="W193" i="12"/>
  <c r="X193" i="12" s="1"/>
  <c r="AC193" i="12"/>
  <c r="AD193" i="12" s="1"/>
  <c r="AI193" i="12"/>
  <c r="AJ193" i="12" s="1"/>
  <c r="Q191" i="12"/>
  <c r="R191" i="12" s="1"/>
  <c r="W191" i="12"/>
  <c r="X191" i="12" s="1"/>
  <c r="AC191" i="12"/>
  <c r="AD191" i="12" s="1"/>
  <c r="AI191" i="12"/>
  <c r="AJ191" i="12" s="1"/>
  <c r="Q189" i="12"/>
  <c r="R189" i="12" s="1"/>
  <c r="W189" i="12"/>
  <c r="X189" i="12" s="1"/>
  <c r="AC189" i="12"/>
  <c r="AD189" i="12" s="1"/>
  <c r="AI189" i="12"/>
  <c r="AJ189" i="12" s="1"/>
  <c r="Q187" i="12"/>
  <c r="R187" i="12" s="1"/>
  <c r="W187" i="12"/>
  <c r="X187" i="12" s="1"/>
  <c r="AC187" i="12"/>
  <c r="AD187" i="12" s="1"/>
  <c r="AI187" i="12"/>
  <c r="AJ187" i="12" s="1"/>
  <c r="Q185" i="12"/>
  <c r="R185" i="12" s="1"/>
  <c r="W185" i="12"/>
  <c r="X185" i="12" s="1"/>
  <c r="AC185" i="12"/>
  <c r="AD185" i="12" s="1"/>
  <c r="AI185" i="12"/>
  <c r="AJ185" i="12" s="1"/>
  <c r="Q183" i="12"/>
  <c r="R183" i="12" s="1"/>
  <c r="W183" i="12"/>
  <c r="X183" i="12" s="1"/>
  <c r="AC183" i="12"/>
  <c r="AD183" i="12" s="1"/>
  <c r="AI183" i="12"/>
  <c r="AJ183" i="12" s="1"/>
  <c r="Q181" i="12"/>
  <c r="R181" i="12" s="1"/>
  <c r="W181" i="12"/>
  <c r="X181" i="12" s="1"/>
  <c r="AC181" i="12"/>
  <c r="AD181" i="12" s="1"/>
  <c r="AI181" i="12"/>
  <c r="AJ181" i="12" s="1"/>
  <c r="Q179" i="12"/>
  <c r="R179" i="12" s="1"/>
  <c r="W179" i="12"/>
  <c r="X179" i="12" s="1"/>
  <c r="AC179" i="12"/>
  <c r="AD179" i="12" s="1"/>
  <c r="AI179" i="12"/>
  <c r="AJ179" i="12" s="1"/>
  <c r="Q177" i="12"/>
  <c r="R177" i="12" s="1"/>
  <c r="W177" i="12"/>
  <c r="X177" i="12" s="1"/>
  <c r="AC177" i="12"/>
  <c r="AD177" i="12" s="1"/>
  <c r="AI177" i="12"/>
  <c r="AJ177" i="12" s="1"/>
  <c r="Q175" i="12"/>
  <c r="R175" i="12" s="1"/>
  <c r="W175" i="12"/>
  <c r="X175" i="12" s="1"/>
  <c r="AC175" i="12"/>
  <c r="AD175" i="12" s="1"/>
  <c r="AI175" i="12"/>
  <c r="AJ175" i="12" s="1"/>
  <c r="Q173" i="12"/>
  <c r="R173" i="12" s="1"/>
  <c r="W173" i="12"/>
  <c r="X173" i="12" s="1"/>
  <c r="AC173" i="12"/>
  <c r="AD173" i="12" s="1"/>
  <c r="AI173" i="12"/>
  <c r="AJ173" i="12" s="1"/>
  <c r="Q171" i="12"/>
  <c r="R171" i="12" s="1"/>
  <c r="W171" i="12"/>
  <c r="X171" i="12" s="1"/>
  <c r="AC171" i="12"/>
  <c r="AD171" i="12" s="1"/>
  <c r="AI171" i="12"/>
  <c r="AJ171" i="12" s="1"/>
  <c r="Q169" i="12"/>
  <c r="R169" i="12" s="1"/>
  <c r="W169" i="12"/>
  <c r="X169" i="12" s="1"/>
  <c r="AC169" i="12"/>
  <c r="AD169" i="12" s="1"/>
  <c r="AI169" i="12"/>
  <c r="AJ169" i="12" s="1"/>
  <c r="Q167" i="12"/>
  <c r="R167" i="12" s="1"/>
  <c r="W167" i="12"/>
  <c r="X167" i="12" s="1"/>
  <c r="AC167" i="12"/>
  <c r="AD167" i="12" s="1"/>
  <c r="AI167" i="12"/>
  <c r="AJ167" i="12" s="1"/>
  <c r="Q165" i="12"/>
  <c r="R165" i="12" s="1"/>
  <c r="W165" i="12"/>
  <c r="X165" i="12" s="1"/>
  <c r="AC165" i="12"/>
  <c r="AD165" i="12" s="1"/>
  <c r="AI165" i="12"/>
  <c r="AJ165" i="12" s="1"/>
  <c r="Q163" i="12"/>
  <c r="R163" i="12" s="1"/>
  <c r="W163" i="12"/>
  <c r="X163" i="12" s="1"/>
  <c r="AC163" i="12"/>
  <c r="AD163" i="12" s="1"/>
  <c r="AI163" i="12"/>
  <c r="AJ163" i="12" s="1"/>
  <c r="Q161" i="12"/>
  <c r="R161" i="12" s="1"/>
  <c r="W161" i="12"/>
  <c r="X161" i="12" s="1"/>
  <c r="AC161" i="12"/>
  <c r="AD161" i="12" s="1"/>
  <c r="AI161" i="12"/>
  <c r="AJ161" i="12" s="1"/>
  <c r="Q159" i="12"/>
  <c r="R159" i="12" s="1"/>
  <c r="W159" i="12"/>
  <c r="X159" i="12" s="1"/>
  <c r="AC159" i="12"/>
  <c r="AD159" i="12" s="1"/>
  <c r="AI159" i="12"/>
  <c r="AJ159" i="12" s="1"/>
  <c r="Q157" i="12"/>
  <c r="R157" i="12" s="1"/>
  <c r="W157" i="12"/>
  <c r="X157" i="12" s="1"/>
  <c r="AC157" i="12"/>
  <c r="AD157" i="12" s="1"/>
  <c r="AI157" i="12"/>
  <c r="AJ157" i="12" s="1"/>
  <c r="Q155" i="12"/>
  <c r="R155" i="12" s="1"/>
  <c r="W155" i="12"/>
  <c r="X155" i="12" s="1"/>
  <c r="AC155" i="12"/>
  <c r="AD155" i="12" s="1"/>
  <c r="AI155" i="12"/>
  <c r="AJ155" i="12" s="1"/>
  <c r="Q153" i="12"/>
  <c r="R153" i="12" s="1"/>
  <c r="W153" i="12"/>
  <c r="X153" i="12" s="1"/>
  <c r="AC153" i="12"/>
  <c r="AD153" i="12" s="1"/>
  <c r="AI153" i="12"/>
  <c r="AJ153" i="12" s="1"/>
  <c r="Q151" i="12"/>
  <c r="R151" i="12" s="1"/>
  <c r="W151" i="12"/>
  <c r="X151" i="12" s="1"/>
  <c r="AC151" i="12"/>
  <c r="AD151" i="12" s="1"/>
  <c r="AI151" i="12"/>
  <c r="AJ151" i="12" s="1"/>
  <c r="Q149" i="12"/>
  <c r="R149" i="12" s="1"/>
  <c r="W149" i="12"/>
  <c r="X149" i="12" s="1"/>
  <c r="AC149" i="12"/>
  <c r="AD149" i="12" s="1"/>
  <c r="AI149" i="12"/>
  <c r="AJ149" i="12" s="1"/>
  <c r="Q147" i="12"/>
  <c r="R147" i="12" s="1"/>
  <c r="W147" i="12"/>
  <c r="X147" i="12" s="1"/>
  <c r="AC147" i="12"/>
  <c r="AD147" i="12" s="1"/>
  <c r="AI147" i="12"/>
  <c r="AJ147" i="12" s="1"/>
  <c r="Q145" i="12"/>
  <c r="R145" i="12" s="1"/>
  <c r="W145" i="12"/>
  <c r="X145" i="12" s="1"/>
  <c r="AC145" i="12"/>
  <c r="AD145" i="12" s="1"/>
  <c r="AI145" i="12"/>
  <c r="AJ145" i="12" s="1"/>
  <c r="Q143" i="12"/>
  <c r="R143" i="12" s="1"/>
  <c r="W143" i="12"/>
  <c r="X143" i="12" s="1"/>
  <c r="AC143" i="12"/>
  <c r="AD143" i="12" s="1"/>
  <c r="AI143" i="12"/>
  <c r="AJ143" i="12" s="1"/>
  <c r="Q141" i="12"/>
  <c r="R141" i="12" s="1"/>
  <c r="W141" i="12"/>
  <c r="X141" i="12" s="1"/>
  <c r="AC141" i="12"/>
  <c r="AD141" i="12" s="1"/>
  <c r="AI141" i="12"/>
  <c r="AJ141" i="12" s="1"/>
  <c r="Q139" i="12"/>
  <c r="R139" i="12" s="1"/>
  <c r="W139" i="12"/>
  <c r="X139" i="12" s="1"/>
  <c r="AC139" i="12"/>
  <c r="AD139" i="12" s="1"/>
  <c r="AI139" i="12"/>
  <c r="AJ139" i="12" s="1"/>
  <c r="Q137" i="12"/>
  <c r="R137" i="12" s="1"/>
  <c r="W137" i="12"/>
  <c r="X137" i="12" s="1"/>
  <c r="AC137" i="12"/>
  <c r="AD137" i="12" s="1"/>
  <c r="AI137" i="12"/>
  <c r="AJ137" i="12" s="1"/>
  <c r="Q135" i="12"/>
  <c r="R135" i="12" s="1"/>
  <c r="W135" i="12"/>
  <c r="X135" i="12" s="1"/>
  <c r="AC135" i="12"/>
  <c r="AD135" i="12" s="1"/>
  <c r="AI135" i="12"/>
  <c r="AJ135" i="12" s="1"/>
  <c r="Q133" i="12"/>
  <c r="R133" i="12" s="1"/>
  <c r="W133" i="12"/>
  <c r="X133" i="12" s="1"/>
  <c r="AC133" i="12"/>
  <c r="AD133" i="12" s="1"/>
  <c r="AI133" i="12"/>
  <c r="AJ133" i="12" s="1"/>
  <c r="Q104" i="12"/>
  <c r="R104" i="12" s="1"/>
  <c r="W104" i="12"/>
  <c r="X104" i="12" s="1"/>
  <c r="AC104" i="12"/>
  <c r="AD104" i="12" s="1"/>
  <c r="Q102" i="12"/>
  <c r="R102" i="12" s="1"/>
  <c r="W102" i="12"/>
  <c r="X102" i="12" s="1"/>
  <c r="AC102" i="12"/>
  <c r="AD102" i="12" s="1"/>
  <c r="AI102" i="12"/>
  <c r="AJ102" i="12" s="1"/>
  <c r="Q100" i="12"/>
  <c r="R100" i="12" s="1"/>
  <c r="W100" i="12"/>
  <c r="X100" i="12" s="1"/>
  <c r="AC100" i="12"/>
  <c r="AD100" i="12" s="1"/>
  <c r="AI100" i="12"/>
  <c r="AJ100" i="12" s="1"/>
  <c r="Q98" i="12"/>
  <c r="R98" i="12" s="1"/>
  <c r="W98" i="12"/>
  <c r="X98" i="12" s="1"/>
  <c r="AC98" i="12"/>
  <c r="AD98" i="12" s="1"/>
  <c r="AI98" i="12"/>
  <c r="AJ98" i="12" s="1"/>
  <c r="Q96" i="12"/>
  <c r="R96" i="12" s="1"/>
  <c r="W96" i="12"/>
  <c r="X96" i="12" s="1"/>
  <c r="AC96" i="12"/>
  <c r="AD96" i="12" s="1"/>
  <c r="AI96" i="12"/>
  <c r="AJ96" i="12" s="1"/>
  <c r="Q94" i="12"/>
  <c r="R94" i="12" s="1"/>
  <c r="W94" i="12"/>
  <c r="X94" i="12" s="1"/>
  <c r="AC94" i="12"/>
  <c r="AD94" i="12" s="1"/>
  <c r="AI94" i="12"/>
  <c r="AJ94" i="12" s="1"/>
  <c r="Q92" i="12"/>
  <c r="R92" i="12" s="1"/>
  <c r="W92" i="12"/>
  <c r="X92" i="12" s="1"/>
  <c r="AC92" i="12"/>
  <c r="AD92" i="12" s="1"/>
  <c r="AI92" i="12"/>
  <c r="AJ92" i="12" s="1"/>
  <c r="Q90" i="12"/>
  <c r="R90" i="12" s="1"/>
  <c r="W90" i="12"/>
  <c r="X90" i="12" s="1"/>
  <c r="AC90" i="12"/>
  <c r="AD90" i="12" s="1"/>
  <c r="AI90" i="12"/>
  <c r="AJ90" i="12" s="1"/>
  <c r="Q88" i="12"/>
  <c r="R88" i="12" s="1"/>
  <c r="W88" i="12"/>
  <c r="X88" i="12" s="1"/>
  <c r="AC88" i="12"/>
  <c r="AD88" i="12" s="1"/>
  <c r="AI88" i="12"/>
  <c r="AJ88" i="12" s="1"/>
  <c r="AI188" i="12"/>
  <c r="AJ188" i="12" s="1"/>
  <c r="AI186" i="12"/>
  <c r="AJ186" i="12" s="1"/>
  <c r="AI184" i="12"/>
  <c r="AJ184" i="12" s="1"/>
  <c r="AI182" i="12"/>
  <c r="AJ182" i="12" s="1"/>
  <c r="AI180" i="12"/>
  <c r="AJ180" i="12" s="1"/>
  <c r="AI178" i="12"/>
  <c r="AJ178" i="12" s="1"/>
  <c r="AI176" i="12"/>
  <c r="AJ176" i="12" s="1"/>
  <c r="AI174" i="12"/>
  <c r="AJ174" i="12" s="1"/>
  <c r="AI172" i="12"/>
  <c r="AJ172" i="12" s="1"/>
  <c r="AI170" i="12"/>
  <c r="AJ170" i="12" s="1"/>
  <c r="AI168" i="12"/>
  <c r="AJ168" i="12" s="1"/>
  <c r="AI166" i="12"/>
  <c r="AJ166" i="12" s="1"/>
  <c r="AI164" i="12"/>
  <c r="AJ164" i="12" s="1"/>
  <c r="AI162" i="12"/>
  <c r="AJ162" i="12" s="1"/>
  <c r="AI160" i="12"/>
  <c r="AJ160" i="12" s="1"/>
  <c r="AI158" i="12"/>
  <c r="AJ158" i="12" s="1"/>
  <c r="AI156" i="12"/>
  <c r="AJ156" i="12" s="1"/>
  <c r="AI154" i="12"/>
  <c r="AJ154" i="12" s="1"/>
  <c r="AI152" i="12"/>
  <c r="AJ152" i="12" s="1"/>
  <c r="AI150" i="12"/>
  <c r="AJ150" i="12" s="1"/>
  <c r="AI148" i="12"/>
  <c r="AJ148" i="12" s="1"/>
  <c r="AI146" i="12"/>
  <c r="AJ146" i="12" s="1"/>
  <c r="AI144" i="12"/>
  <c r="AJ144" i="12" s="1"/>
  <c r="AI142" i="12"/>
  <c r="AJ142" i="12" s="1"/>
  <c r="AI140" i="12"/>
  <c r="AJ140" i="12" s="1"/>
  <c r="AI138" i="12"/>
  <c r="AJ138" i="12" s="1"/>
  <c r="AI136" i="12"/>
  <c r="AJ136" i="12" s="1"/>
  <c r="AI134" i="12"/>
  <c r="AJ134" i="12" s="1"/>
  <c r="AI132" i="12"/>
  <c r="AJ132" i="12" s="1"/>
  <c r="AI104" i="12"/>
  <c r="AJ104" i="12" s="1"/>
  <c r="W103" i="12"/>
  <c r="X103" i="12" s="1"/>
  <c r="AI103" i="12"/>
  <c r="AJ103" i="12" s="1"/>
  <c r="AC103" i="12"/>
  <c r="AD103" i="12" s="1"/>
  <c r="W101" i="12"/>
  <c r="X101" i="12" s="1"/>
  <c r="AI101" i="12"/>
  <c r="AJ101" i="12" s="1"/>
  <c r="AC101" i="12"/>
  <c r="AD101" i="12" s="1"/>
  <c r="W99" i="12"/>
  <c r="X99" i="12" s="1"/>
  <c r="AI99" i="12"/>
  <c r="AJ99" i="12" s="1"/>
  <c r="AC99" i="12"/>
  <c r="AD99" i="12" s="1"/>
  <c r="W97" i="12"/>
  <c r="X97" i="12" s="1"/>
  <c r="AI97" i="12"/>
  <c r="AJ97" i="12" s="1"/>
  <c r="AC97" i="12"/>
  <c r="AD97" i="12" s="1"/>
  <c r="W95" i="12"/>
  <c r="X95" i="12" s="1"/>
  <c r="AI95" i="12"/>
  <c r="AJ95" i="12" s="1"/>
  <c r="AC95" i="12"/>
  <c r="AD95" i="12" s="1"/>
  <c r="W93" i="12"/>
  <c r="X93" i="12" s="1"/>
  <c r="AI93" i="12"/>
  <c r="AJ93" i="12" s="1"/>
  <c r="AC93" i="12"/>
  <c r="AD93" i="12" s="1"/>
  <c r="W91" i="12"/>
  <c r="X91" i="12" s="1"/>
  <c r="AI91" i="12"/>
  <c r="AJ91" i="12" s="1"/>
  <c r="AC91" i="12"/>
  <c r="AD91" i="12" s="1"/>
  <c r="W89" i="12"/>
  <c r="X89" i="12" s="1"/>
  <c r="AI89" i="12"/>
  <c r="AJ89" i="12" s="1"/>
  <c r="AC89" i="12"/>
  <c r="AD89" i="12" s="1"/>
  <c r="Q131" i="12"/>
  <c r="R131" i="12" s="1"/>
  <c r="W131" i="12"/>
  <c r="X131" i="12" s="1"/>
  <c r="AC131" i="12"/>
  <c r="AD131" i="12" s="1"/>
  <c r="Q129" i="12"/>
  <c r="R129" i="12" s="1"/>
  <c r="W129" i="12"/>
  <c r="X129" i="12" s="1"/>
  <c r="AC129" i="12"/>
  <c r="AD129" i="12" s="1"/>
  <c r="AI129" i="12"/>
  <c r="AJ129" i="12" s="1"/>
  <c r="Q127" i="12"/>
  <c r="R127" i="12" s="1"/>
  <c r="W127" i="12"/>
  <c r="X127" i="12" s="1"/>
  <c r="AC127" i="12"/>
  <c r="AD127" i="12" s="1"/>
  <c r="AI127" i="12"/>
  <c r="AJ127" i="12" s="1"/>
  <c r="Q125" i="12"/>
  <c r="R125" i="12" s="1"/>
  <c r="W125" i="12"/>
  <c r="X125" i="12" s="1"/>
  <c r="AC125" i="12"/>
  <c r="AD125" i="12" s="1"/>
  <c r="AI125" i="12"/>
  <c r="AJ125" i="12" s="1"/>
  <c r="Q123" i="12"/>
  <c r="R123" i="12" s="1"/>
  <c r="W123" i="12"/>
  <c r="X123" i="12" s="1"/>
  <c r="AC123" i="12"/>
  <c r="AD123" i="12" s="1"/>
  <c r="AI123" i="12"/>
  <c r="AJ123" i="12" s="1"/>
  <c r="Q121" i="12"/>
  <c r="R121" i="12" s="1"/>
  <c r="W121" i="12"/>
  <c r="X121" i="12" s="1"/>
  <c r="AC121" i="12"/>
  <c r="AD121" i="12" s="1"/>
  <c r="AI121" i="12"/>
  <c r="AJ121" i="12" s="1"/>
  <c r="Q119" i="12"/>
  <c r="R119" i="12" s="1"/>
  <c r="W119" i="12"/>
  <c r="X119" i="12" s="1"/>
  <c r="AC119" i="12"/>
  <c r="AD119" i="12" s="1"/>
  <c r="AI119" i="12"/>
  <c r="AJ119" i="12" s="1"/>
  <c r="Q117" i="12"/>
  <c r="R117" i="12" s="1"/>
  <c r="W117" i="12"/>
  <c r="X117" i="12" s="1"/>
  <c r="AC117" i="12"/>
  <c r="AD117" i="12" s="1"/>
  <c r="AI117" i="12"/>
  <c r="AJ117" i="12" s="1"/>
  <c r="Q115" i="12"/>
  <c r="R115" i="12" s="1"/>
  <c r="W115" i="12"/>
  <c r="X115" i="12" s="1"/>
  <c r="AC115" i="12"/>
  <c r="AD115" i="12" s="1"/>
  <c r="AI115" i="12"/>
  <c r="AJ115" i="12" s="1"/>
  <c r="Q113" i="12"/>
  <c r="R113" i="12" s="1"/>
  <c r="W113" i="12"/>
  <c r="X113" i="12" s="1"/>
  <c r="AC113" i="12"/>
  <c r="AD113" i="12" s="1"/>
  <c r="AI113" i="12"/>
  <c r="AJ113" i="12" s="1"/>
  <c r="Q111" i="12"/>
  <c r="R111" i="12" s="1"/>
  <c r="W111" i="12"/>
  <c r="X111" i="12" s="1"/>
  <c r="AC111" i="12"/>
  <c r="AD111" i="12" s="1"/>
  <c r="AI111" i="12"/>
  <c r="AJ111" i="12" s="1"/>
  <c r="Q109" i="12"/>
  <c r="R109" i="12" s="1"/>
  <c r="W109" i="12"/>
  <c r="X109" i="12" s="1"/>
  <c r="AC109" i="12"/>
  <c r="AD109" i="12" s="1"/>
  <c r="AI109" i="12"/>
  <c r="AJ109" i="12" s="1"/>
  <c r="Q107" i="12"/>
  <c r="R107" i="12" s="1"/>
  <c r="W107" i="12"/>
  <c r="X107" i="12" s="1"/>
  <c r="AC107" i="12"/>
  <c r="AD107" i="12" s="1"/>
  <c r="AI107" i="12"/>
  <c r="AJ107" i="12" s="1"/>
  <c r="Q105" i="12"/>
  <c r="R105" i="12" s="1"/>
  <c r="W105" i="12"/>
  <c r="X105" i="12" s="1"/>
  <c r="AC105" i="12"/>
  <c r="AD105" i="12" s="1"/>
  <c r="AI105" i="12"/>
  <c r="AJ105" i="12" s="1"/>
  <c r="BE73" i="1"/>
  <c r="BL34" i="1" l="1"/>
  <c r="BF200" i="1" l="1"/>
  <c r="BG200" i="1"/>
  <c r="BF201" i="1"/>
  <c r="BG201" i="1"/>
  <c r="BH201" i="1" l="1"/>
  <c r="BH200" i="1"/>
  <c r="BW201" i="1"/>
  <c r="AH193" i="12" s="1"/>
  <c r="BR201" i="1"/>
  <c r="AB193" i="12" s="1"/>
  <c r="BM201" i="1"/>
  <c r="V193" i="12" s="1"/>
  <c r="BW200" i="1"/>
  <c r="AH192" i="12" s="1"/>
  <c r="BR200" i="1"/>
  <c r="AB192" i="12" s="1"/>
  <c r="BM200" i="1"/>
  <c r="V192" i="12" s="1"/>
  <c r="BK201" i="1" l="1"/>
  <c r="P193" i="12"/>
  <c r="BK200" i="1"/>
  <c r="P192" i="12"/>
  <c r="BU200" i="1"/>
  <c r="BP201" i="1"/>
  <c r="BZ201" i="1"/>
  <c r="BP200" i="1"/>
  <c r="BZ200" i="1"/>
  <c r="BU201" i="1"/>
  <c r="I9" i="14"/>
  <c r="J9" i="14" s="1"/>
  <c r="I414" i="24" l="1"/>
  <c r="J414" i="24" s="1"/>
  <c r="I413" i="24"/>
  <c r="J413" i="24" s="1"/>
  <c r="I412" i="24"/>
  <c r="J412" i="24" s="1"/>
  <c r="I411" i="24"/>
  <c r="J411" i="24" s="1"/>
  <c r="I410" i="24"/>
  <c r="J410" i="24" s="1"/>
  <c r="I409" i="24"/>
  <c r="J409" i="24" s="1"/>
  <c r="I408" i="24"/>
  <c r="J408" i="24" s="1"/>
  <c r="I407" i="24"/>
  <c r="J407" i="24" s="1"/>
  <c r="I406" i="24"/>
  <c r="J406" i="24" s="1"/>
  <c r="I405" i="24"/>
  <c r="J405" i="24" s="1"/>
  <c r="I404" i="24"/>
  <c r="J404" i="24" s="1"/>
  <c r="I403" i="24"/>
  <c r="J403" i="24" s="1"/>
  <c r="I402" i="24"/>
  <c r="J402" i="24" s="1"/>
  <c r="I401" i="24"/>
  <c r="J401" i="24" s="1"/>
  <c r="I400" i="24"/>
  <c r="J400" i="24" s="1"/>
  <c r="I399" i="24"/>
  <c r="J399" i="24" s="1"/>
  <c r="I398" i="24"/>
  <c r="J398" i="24" s="1"/>
  <c r="I397" i="24"/>
  <c r="J397" i="24" s="1"/>
  <c r="I396" i="24"/>
  <c r="J396" i="24" s="1"/>
  <c r="I395" i="24"/>
  <c r="J395" i="24" s="1"/>
  <c r="I394" i="24"/>
  <c r="J394" i="24" s="1"/>
  <c r="I393" i="24"/>
  <c r="J393" i="24" s="1"/>
  <c r="I392" i="24"/>
  <c r="J392" i="24" s="1"/>
  <c r="I391" i="24"/>
  <c r="J391" i="24" s="1"/>
  <c r="I390" i="24"/>
  <c r="J390" i="24" s="1"/>
  <c r="I389" i="24"/>
  <c r="J389" i="24" s="1"/>
  <c r="I388" i="24"/>
  <c r="J388" i="24" s="1"/>
  <c r="I387" i="24"/>
  <c r="J387" i="24" s="1"/>
  <c r="I386" i="24"/>
  <c r="J386" i="24" s="1"/>
  <c r="I385" i="24"/>
  <c r="J385" i="24" s="1"/>
  <c r="I384" i="24"/>
  <c r="J384" i="24" s="1"/>
  <c r="I383" i="24"/>
  <c r="J383" i="24" s="1"/>
  <c r="I382" i="24"/>
  <c r="J382" i="24" s="1"/>
  <c r="I381" i="24"/>
  <c r="J381" i="24" s="1"/>
  <c r="I380" i="24"/>
  <c r="J380" i="24" s="1"/>
  <c r="I379" i="24"/>
  <c r="J379" i="24" s="1"/>
  <c r="I378" i="24"/>
  <c r="J378" i="24" s="1"/>
  <c r="I377" i="24"/>
  <c r="J377" i="24" s="1"/>
  <c r="I376" i="24"/>
  <c r="J376" i="24" s="1"/>
  <c r="I375" i="24"/>
  <c r="J375" i="24" s="1"/>
  <c r="I374" i="24"/>
  <c r="J374" i="24" s="1"/>
  <c r="I373" i="24"/>
  <c r="J373" i="24" s="1"/>
  <c r="I372" i="24"/>
  <c r="J372" i="24" s="1"/>
  <c r="I371" i="24"/>
  <c r="J371" i="24" s="1"/>
  <c r="I370" i="24"/>
  <c r="J370" i="24" s="1"/>
  <c r="I369" i="24"/>
  <c r="J369" i="24" s="1"/>
  <c r="I368" i="24"/>
  <c r="J368" i="24" s="1"/>
  <c r="I367" i="24"/>
  <c r="J367" i="24" s="1"/>
  <c r="I366" i="24"/>
  <c r="J366" i="24" s="1"/>
  <c r="I365" i="24"/>
  <c r="J365" i="24" s="1"/>
  <c r="I364" i="24"/>
  <c r="J364" i="24" s="1"/>
  <c r="I363" i="24"/>
  <c r="J363" i="24" s="1"/>
  <c r="I362" i="24"/>
  <c r="J362" i="24" s="1"/>
  <c r="I361" i="24"/>
  <c r="J361" i="24" s="1"/>
  <c r="I360" i="24"/>
  <c r="J360" i="24" s="1"/>
  <c r="I359" i="24"/>
  <c r="J359" i="24" s="1"/>
  <c r="I358" i="24"/>
  <c r="J358" i="24" s="1"/>
  <c r="I357" i="24"/>
  <c r="J357" i="24" s="1"/>
  <c r="I356" i="24"/>
  <c r="J356" i="24" s="1"/>
  <c r="I355" i="24"/>
  <c r="J355" i="24" s="1"/>
  <c r="I354" i="24"/>
  <c r="J354" i="24" s="1"/>
  <c r="I353" i="24"/>
  <c r="J353" i="24" s="1"/>
  <c r="I352" i="24"/>
  <c r="J352" i="24" s="1"/>
  <c r="I351" i="24"/>
  <c r="J351" i="24" s="1"/>
  <c r="I350" i="24"/>
  <c r="J350" i="24" s="1"/>
  <c r="I349" i="24"/>
  <c r="J349" i="24" s="1"/>
  <c r="I348" i="24"/>
  <c r="J348" i="24" s="1"/>
  <c r="I347" i="24"/>
  <c r="J347" i="24" s="1"/>
  <c r="I346" i="24"/>
  <c r="J346" i="24" s="1"/>
  <c r="I345" i="24"/>
  <c r="J345" i="24" s="1"/>
  <c r="I344" i="24"/>
  <c r="J344" i="24" s="1"/>
  <c r="I343" i="24"/>
  <c r="J343" i="24" s="1"/>
  <c r="I342" i="24"/>
  <c r="J342" i="24" s="1"/>
  <c r="I341" i="24"/>
  <c r="J341" i="24" s="1"/>
  <c r="I340" i="24"/>
  <c r="J340" i="24" s="1"/>
  <c r="I339" i="24"/>
  <c r="J339" i="24" s="1"/>
  <c r="I338" i="24"/>
  <c r="J338" i="24" s="1"/>
  <c r="I337" i="24"/>
  <c r="J337" i="24" s="1"/>
  <c r="I336" i="24"/>
  <c r="J336" i="24" s="1"/>
  <c r="I335" i="24"/>
  <c r="J335" i="24" s="1"/>
  <c r="I334" i="24"/>
  <c r="J334" i="24" s="1"/>
  <c r="I333" i="24"/>
  <c r="J333" i="24" s="1"/>
  <c r="I332" i="24"/>
  <c r="J332" i="24" s="1"/>
  <c r="I331" i="24"/>
  <c r="J331" i="24" s="1"/>
  <c r="I330" i="24"/>
  <c r="J330" i="24" s="1"/>
  <c r="I329" i="24"/>
  <c r="J329" i="24" s="1"/>
  <c r="I328" i="24"/>
  <c r="J328" i="24" s="1"/>
  <c r="I327" i="24"/>
  <c r="J327" i="24" s="1"/>
  <c r="I326" i="24"/>
  <c r="J326" i="24" s="1"/>
  <c r="I325" i="24"/>
  <c r="J325" i="24" s="1"/>
  <c r="I324" i="24"/>
  <c r="J324" i="24" s="1"/>
  <c r="I323" i="24"/>
  <c r="J323" i="24" s="1"/>
  <c r="I322" i="24"/>
  <c r="J322" i="24" s="1"/>
  <c r="I321" i="24"/>
  <c r="J321" i="24" s="1"/>
  <c r="I320" i="24"/>
  <c r="J320" i="24" s="1"/>
  <c r="I319" i="24"/>
  <c r="J319" i="24" s="1"/>
  <c r="I318" i="24"/>
  <c r="J318" i="24" s="1"/>
  <c r="I317" i="24"/>
  <c r="J317" i="24" s="1"/>
  <c r="I316" i="24"/>
  <c r="J316" i="24" s="1"/>
  <c r="I315" i="24"/>
  <c r="J315" i="24" s="1"/>
  <c r="I314" i="24"/>
  <c r="J314" i="24" s="1"/>
  <c r="I313" i="24"/>
  <c r="J313" i="24" s="1"/>
  <c r="I312" i="24"/>
  <c r="J312" i="24" s="1"/>
  <c r="I311" i="24"/>
  <c r="J311" i="24" s="1"/>
  <c r="I310" i="24"/>
  <c r="J310" i="24" s="1"/>
  <c r="I309" i="24"/>
  <c r="J309" i="24" s="1"/>
  <c r="I308" i="24"/>
  <c r="J308" i="24" s="1"/>
  <c r="I307" i="24"/>
  <c r="J307" i="24" s="1"/>
  <c r="I306" i="24"/>
  <c r="J306" i="24" s="1"/>
  <c r="I305" i="24"/>
  <c r="J305" i="24" s="1"/>
  <c r="I304" i="24"/>
  <c r="J304" i="24" s="1"/>
  <c r="I303" i="24"/>
  <c r="J303" i="24" s="1"/>
  <c r="I302" i="24"/>
  <c r="J302" i="24" s="1"/>
  <c r="I301" i="24"/>
  <c r="J301" i="24" s="1"/>
  <c r="I300" i="24"/>
  <c r="J300" i="24" s="1"/>
  <c r="I299" i="24"/>
  <c r="J299" i="24" s="1"/>
  <c r="I298" i="24"/>
  <c r="J298" i="24" s="1"/>
  <c r="I297" i="24"/>
  <c r="J297" i="24" s="1"/>
  <c r="I296" i="24"/>
  <c r="J296" i="24" s="1"/>
  <c r="I295" i="24"/>
  <c r="J295" i="24" s="1"/>
  <c r="I294" i="24"/>
  <c r="J294" i="24" s="1"/>
  <c r="I293" i="24"/>
  <c r="J293" i="24" s="1"/>
  <c r="I292" i="24"/>
  <c r="J292" i="24" s="1"/>
  <c r="I291" i="24"/>
  <c r="J291" i="24" s="1"/>
  <c r="I290" i="24"/>
  <c r="J290" i="24" s="1"/>
  <c r="I289" i="24"/>
  <c r="J289" i="24" s="1"/>
  <c r="I288" i="24"/>
  <c r="J288" i="24" s="1"/>
  <c r="I287" i="24"/>
  <c r="J287" i="24" s="1"/>
  <c r="I286" i="24"/>
  <c r="J286" i="24" s="1"/>
  <c r="I285" i="24"/>
  <c r="J285" i="24" s="1"/>
  <c r="I284" i="24"/>
  <c r="J284" i="24" s="1"/>
  <c r="I283" i="24"/>
  <c r="J283" i="24" s="1"/>
  <c r="I282" i="24"/>
  <c r="J282" i="24" s="1"/>
  <c r="I281" i="24"/>
  <c r="J281" i="24" s="1"/>
  <c r="I280" i="24"/>
  <c r="J280" i="24" s="1"/>
  <c r="I279" i="24"/>
  <c r="J279" i="24" s="1"/>
  <c r="I278" i="24"/>
  <c r="J278" i="24" s="1"/>
  <c r="I277" i="24"/>
  <c r="J277" i="24" s="1"/>
  <c r="I276" i="24"/>
  <c r="J276" i="24" s="1"/>
  <c r="I275" i="24"/>
  <c r="J275" i="24" s="1"/>
  <c r="I274" i="24"/>
  <c r="J274" i="24" s="1"/>
  <c r="I273" i="24"/>
  <c r="J273" i="24" s="1"/>
  <c r="I272" i="24"/>
  <c r="J272" i="24" s="1"/>
  <c r="I271" i="24"/>
  <c r="J271" i="24" s="1"/>
  <c r="I270" i="24"/>
  <c r="J270" i="24" s="1"/>
  <c r="I269" i="24"/>
  <c r="J269" i="24" s="1"/>
  <c r="I268" i="24"/>
  <c r="J268" i="24" s="1"/>
  <c r="I267" i="24"/>
  <c r="J267" i="24" s="1"/>
  <c r="I266" i="24"/>
  <c r="J266" i="24" s="1"/>
  <c r="I265" i="24"/>
  <c r="J265" i="24" s="1"/>
  <c r="I264" i="24"/>
  <c r="J264" i="24" s="1"/>
  <c r="I263" i="24"/>
  <c r="J263" i="24" s="1"/>
  <c r="I262" i="24"/>
  <c r="J262" i="24" s="1"/>
  <c r="I261" i="24"/>
  <c r="J261" i="24" s="1"/>
  <c r="I260" i="24"/>
  <c r="J260" i="24" s="1"/>
  <c r="I259" i="24"/>
  <c r="J259" i="24" s="1"/>
  <c r="I258" i="24"/>
  <c r="J258" i="24" s="1"/>
  <c r="I257" i="24"/>
  <c r="J257" i="24" s="1"/>
  <c r="I256" i="24"/>
  <c r="J256" i="24" s="1"/>
  <c r="I255" i="24"/>
  <c r="J255" i="24" s="1"/>
  <c r="I254" i="24"/>
  <c r="J254" i="24" s="1"/>
  <c r="I253" i="24"/>
  <c r="J253" i="24" s="1"/>
  <c r="I252" i="24"/>
  <c r="J252" i="24" s="1"/>
  <c r="I251" i="24"/>
  <c r="J251" i="24" s="1"/>
  <c r="I250" i="24"/>
  <c r="J250" i="24" s="1"/>
  <c r="I249" i="24"/>
  <c r="J249" i="24" s="1"/>
  <c r="I248" i="24"/>
  <c r="J248" i="24" s="1"/>
  <c r="I247" i="24"/>
  <c r="J247" i="24" s="1"/>
  <c r="I246" i="24"/>
  <c r="J246" i="24" s="1"/>
  <c r="I245" i="24"/>
  <c r="J245" i="24" s="1"/>
  <c r="I244" i="24"/>
  <c r="J244" i="24" s="1"/>
  <c r="I243" i="24"/>
  <c r="J243" i="24" s="1"/>
  <c r="I242" i="24"/>
  <c r="J242" i="24" s="1"/>
  <c r="I241" i="24"/>
  <c r="J241" i="24" s="1"/>
  <c r="I240" i="24"/>
  <c r="J240" i="24" s="1"/>
  <c r="I239" i="24"/>
  <c r="J239" i="24" s="1"/>
  <c r="I238" i="24"/>
  <c r="J238" i="24" s="1"/>
  <c r="I237" i="24"/>
  <c r="J237" i="24" s="1"/>
  <c r="I236" i="24"/>
  <c r="J236" i="24" s="1"/>
  <c r="I235" i="24"/>
  <c r="J235" i="24" s="1"/>
  <c r="I234" i="24"/>
  <c r="J234" i="24" s="1"/>
  <c r="I233" i="24"/>
  <c r="J233" i="24" s="1"/>
  <c r="I232" i="24"/>
  <c r="J232" i="24" s="1"/>
  <c r="I231" i="24"/>
  <c r="J231" i="24" s="1"/>
  <c r="I230" i="24"/>
  <c r="J230" i="24" s="1"/>
  <c r="I229" i="24"/>
  <c r="J229" i="24" s="1"/>
  <c r="I228" i="24"/>
  <c r="J228" i="24" s="1"/>
  <c r="I227" i="24"/>
  <c r="J227" i="24" s="1"/>
  <c r="I226" i="24"/>
  <c r="J226" i="24" s="1"/>
  <c r="I225" i="24"/>
  <c r="J225" i="24" s="1"/>
  <c r="I224" i="24"/>
  <c r="J224" i="24" s="1"/>
  <c r="I223" i="24"/>
  <c r="J223" i="24" s="1"/>
  <c r="I222" i="24"/>
  <c r="J222" i="24" s="1"/>
  <c r="I221" i="24"/>
  <c r="J221" i="24" s="1"/>
  <c r="I220" i="24"/>
  <c r="J220" i="24" s="1"/>
  <c r="I219" i="24"/>
  <c r="J219" i="24" s="1"/>
  <c r="I218" i="24"/>
  <c r="J218" i="24" s="1"/>
  <c r="I217" i="24"/>
  <c r="J217" i="24" s="1"/>
  <c r="I216" i="24"/>
  <c r="J216" i="24" s="1"/>
  <c r="I215" i="24"/>
  <c r="J215" i="24" s="1"/>
  <c r="I214" i="24"/>
  <c r="J214" i="24" s="1"/>
  <c r="I213" i="24"/>
  <c r="J213" i="24" s="1"/>
  <c r="I212" i="24"/>
  <c r="J212" i="24" s="1"/>
  <c r="I211" i="24"/>
  <c r="J211" i="24" s="1"/>
  <c r="I210" i="24"/>
  <c r="J210" i="24" s="1"/>
  <c r="I209" i="24"/>
  <c r="J209" i="24" s="1"/>
  <c r="I208" i="24"/>
  <c r="J208" i="24" s="1"/>
  <c r="I207" i="24"/>
  <c r="J207" i="24" s="1"/>
  <c r="I206" i="24"/>
  <c r="J206" i="24" s="1"/>
  <c r="I205" i="24"/>
  <c r="J205" i="24" s="1"/>
  <c r="I204" i="24"/>
  <c r="J204" i="24" s="1"/>
  <c r="I203" i="24"/>
  <c r="J203" i="24" s="1"/>
  <c r="I202" i="24"/>
  <c r="J202" i="24" s="1"/>
  <c r="I201" i="24"/>
  <c r="J201" i="24" s="1"/>
  <c r="I200" i="24"/>
  <c r="J200" i="24" s="1"/>
  <c r="I199" i="24"/>
  <c r="J199" i="24" s="1"/>
  <c r="I198" i="24"/>
  <c r="J198" i="24" s="1"/>
  <c r="I197" i="24"/>
  <c r="J197" i="24" s="1"/>
  <c r="I196" i="24"/>
  <c r="J196" i="24" s="1"/>
  <c r="I195" i="24"/>
  <c r="J195" i="24" s="1"/>
  <c r="I194" i="24"/>
  <c r="J194" i="24" s="1"/>
  <c r="I193" i="24"/>
  <c r="J193" i="24" s="1"/>
  <c r="I192" i="24"/>
  <c r="J192" i="24" s="1"/>
  <c r="I191" i="24"/>
  <c r="J191" i="24" s="1"/>
  <c r="I190" i="24"/>
  <c r="J190" i="24" s="1"/>
  <c r="I189" i="24"/>
  <c r="J189" i="24" s="1"/>
  <c r="I188" i="24"/>
  <c r="J188" i="24" s="1"/>
  <c r="I187" i="24"/>
  <c r="J187" i="24" s="1"/>
  <c r="I186" i="24"/>
  <c r="J186" i="24" s="1"/>
  <c r="I185" i="24"/>
  <c r="J185" i="24" s="1"/>
  <c r="I184" i="24"/>
  <c r="J184" i="24" s="1"/>
  <c r="I183" i="24"/>
  <c r="J183" i="24" s="1"/>
  <c r="I182" i="24"/>
  <c r="J182" i="24" s="1"/>
  <c r="I181" i="24"/>
  <c r="J181" i="24" s="1"/>
  <c r="I180" i="24"/>
  <c r="J180" i="24" s="1"/>
  <c r="I179" i="24"/>
  <c r="J179" i="24" s="1"/>
  <c r="I178" i="24"/>
  <c r="J178" i="24" s="1"/>
  <c r="I177" i="24"/>
  <c r="J177" i="24" s="1"/>
  <c r="I176" i="24"/>
  <c r="J176" i="24" s="1"/>
  <c r="I175" i="24"/>
  <c r="J175" i="24" s="1"/>
  <c r="I174" i="24"/>
  <c r="J174" i="24" s="1"/>
  <c r="I173" i="24"/>
  <c r="J173" i="24" s="1"/>
  <c r="I172" i="24"/>
  <c r="J172" i="24" s="1"/>
  <c r="I171" i="24"/>
  <c r="J171" i="24" s="1"/>
  <c r="I170" i="24"/>
  <c r="J170" i="24" s="1"/>
  <c r="I169" i="24"/>
  <c r="J169" i="24" s="1"/>
  <c r="I168" i="24"/>
  <c r="J168" i="24" s="1"/>
  <c r="I167" i="24"/>
  <c r="J167" i="24" s="1"/>
  <c r="I166" i="24"/>
  <c r="J166" i="24" s="1"/>
  <c r="I165" i="24"/>
  <c r="J165" i="24" s="1"/>
  <c r="I164" i="24"/>
  <c r="J164" i="24" s="1"/>
  <c r="I163" i="24"/>
  <c r="J163" i="24" s="1"/>
  <c r="I162" i="24"/>
  <c r="J162" i="24" s="1"/>
  <c r="I161" i="24"/>
  <c r="J161" i="24" s="1"/>
  <c r="I160" i="24"/>
  <c r="J160" i="24" s="1"/>
  <c r="I159" i="24"/>
  <c r="J159" i="24" s="1"/>
  <c r="I158" i="24"/>
  <c r="J158" i="24" s="1"/>
  <c r="I157" i="24"/>
  <c r="J157" i="24" s="1"/>
  <c r="I156" i="24"/>
  <c r="J156" i="24" s="1"/>
  <c r="I155" i="24"/>
  <c r="J155" i="24" s="1"/>
  <c r="I154" i="24"/>
  <c r="J154" i="24" s="1"/>
  <c r="I153" i="24"/>
  <c r="J153" i="24" s="1"/>
  <c r="I152" i="24"/>
  <c r="J152" i="24" s="1"/>
  <c r="I151" i="24"/>
  <c r="J151" i="24" s="1"/>
  <c r="I150" i="24"/>
  <c r="J150" i="24" s="1"/>
  <c r="I149" i="24"/>
  <c r="J149" i="24" s="1"/>
  <c r="I148" i="24"/>
  <c r="J148" i="24" s="1"/>
  <c r="I147" i="24"/>
  <c r="J147" i="24" s="1"/>
  <c r="I146" i="24"/>
  <c r="J146" i="24" s="1"/>
  <c r="I145" i="24"/>
  <c r="J145" i="24" s="1"/>
  <c r="I144" i="24"/>
  <c r="J144" i="24" s="1"/>
  <c r="I143" i="24"/>
  <c r="J143" i="24" s="1"/>
  <c r="I142" i="24"/>
  <c r="J142" i="24" s="1"/>
  <c r="I141" i="24"/>
  <c r="J141" i="24" s="1"/>
  <c r="I140" i="24"/>
  <c r="J140" i="24" s="1"/>
  <c r="I139" i="24"/>
  <c r="J139" i="24" s="1"/>
  <c r="I138" i="24"/>
  <c r="J138" i="24" s="1"/>
  <c r="I137" i="24"/>
  <c r="J137" i="24" s="1"/>
  <c r="I136" i="24"/>
  <c r="J136" i="24" s="1"/>
  <c r="I135" i="24"/>
  <c r="J135" i="24" s="1"/>
  <c r="I134" i="24"/>
  <c r="J134" i="24" s="1"/>
  <c r="I133" i="24"/>
  <c r="J133" i="24" s="1"/>
  <c r="I132" i="24"/>
  <c r="J132" i="24" s="1"/>
  <c r="I131" i="24"/>
  <c r="J131" i="24" s="1"/>
  <c r="I130" i="24"/>
  <c r="J130" i="24" s="1"/>
  <c r="I129" i="24"/>
  <c r="J129" i="24" s="1"/>
  <c r="I128" i="24"/>
  <c r="J128" i="24" s="1"/>
  <c r="I127" i="24"/>
  <c r="J127" i="24" s="1"/>
  <c r="I126" i="24"/>
  <c r="J126" i="24" s="1"/>
  <c r="I125" i="24"/>
  <c r="J125" i="24" s="1"/>
  <c r="I124" i="24"/>
  <c r="J124" i="24" s="1"/>
  <c r="I123" i="24"/>
  <c r="J123" i="24" s="1"/>
  <c r="I122" i="24"/>
  <c r="J122" i="24" s="1"/>
  <c r="I121" i="24"/>
  <c r="J121" i="24" s="1"/>
  <c r="I120" i="24"/>
  <c r="J120" i="24" s="1"/>
  <c r="I119" i="24"/>
  <c r="J119" i="24" s="1"/>
  <c r="I118" i="24"/>
  <c r="J118" i="24" s="1"/>
  <c r="I117" i="24"/>
  <c r="J117" i="24" s="1"/>
  <c r="I116" i="24"/>
  <c r="J116" i="24" s="1"/>
  <c r="I115" i="24"/>
  <c r="J115" i="24" s="1"/>
  <c r="I114" i="24"/>
  <c r="J114" i="24" s="1"/>
  <c r="I113" i="24"/>
  <c r="J113" i="24" s="1"/>
  <c r="I112" i="24"/>
  <c r="J112" i="24" s="1"/>
  <c r="I111" i="24"/>
  <c r="J111" i="24" s="1"/>
  <c r="I110" i="24"/>
  <c r="J110" i="24" s="1"/>
  <c r="I109" i="24"/>
  <c r="J109" i="24" s="1"/>
  <c r="I108" i="24"/>
  <c r="J108" i="24" s="1"/>
  <c r="I107" i="24"/>
  <c r="J107" i="24" s="1"/>
  <c r="I106" i="24"/>
  <c r="J106" i="24" s="1"/>
  <c r="I105" i="24"/>
  <c r="J105" i="24" s="1"/>
  <c r="I104" i="24"/>
  <c r="J104" i="24" s="1"/>
  <c r="I103" i="24"/>
  <c r="J103" i="24" s="1"/>
  <c r="I102" i="24"/>
  <c r="J102" i="24" s="1"/>
  <c r="I101" i="24"/>
  <c r="J101" i="24" s="1"/>
  <c r="I100" i="24"/>
  <c r="J100" i="24" s="1"/>
  <c r="I99" i="24"/>
  <c r="J99" i="24" s="1"/>
  <c r="I98" i="24"/>
  <c r="J98" i="24" s="1"/>
  <c r="I97" i="24"/>
  <c r="J97" i="24" s="1"/>
  <c r="I96" i="24"/>
  <c r="J96" i="24" s="1"/>
  <c r="I95" i="24"/>
  <c r="J95" i="24" s="1"/>
  <c r="I94" i="24"/>
  <c r="J94" i="24" s="1"/>
  <c r="I93" i="24"/>
  <c r="J93" i="24" s="1"/>
  <c r="I92" i="24"/>
  <c r="J92" i="24" s="1"/>
  <c r="I91" i="24"/>
  <c r="J91" i="24" s="1"/>
  <c r="I90" i="24"/>
  <c r="J90" i="24" s="1"/>
  <c r="I89" i="24"/>
  <c r="J89" i="24" s="1"/>
  <c r="I88" i="24"/>
  <c r="J88" i="24" s="1"/>
  <c r="I87" i="24"/>
  <c r="J87" i="24" s="1"/>
  <c r="I86" i="24"/>
  <c r="J86" i="24" s="1"/>
  <c r="I85" i="24"/>
  <c r="J85" i="24" s="1"/>
  <c r="I84" i="24"/>
  <c r="J84" i="24" s="1"/>
  <c r="I83" i="24"/>
  <c r="J83" i="24" s="1"/>
  <c r="I82" i="24"/>
  <c r="J82" i="24" s="1"/>
  <c r="I81" i="24"/>
  <c r="J81" i="24" s="1"/>
  <c r="I80" i="24"/>
  <c r="J80" i="24" s="1"/>
  <c r="I79" i="24"/>
  <c r="J79" i="24" s="1"/>
  <c r="I78" i="24"/>
  <c r="J78" i="24" s="1"/>
  <c r="I77" i="24"/>
  <c r="J77" i="24" s="1"/>
  <c r="I76" i="24"/>
  <c r="J76" i="24" s="1"/>
  <c r="I75" i="24"/>
  <c r="J75" i="24" s="1"/>
  <c r="I74" i="24"/>
  <c r="J74" i="24" s="1"/>
  <c r="I73" i="24"/>
  <c r="J73" i="24" s="1"/>
  <c r="I72" i="24"/>
  <c r="J72" i="24" s="1"/>
  <c r="I71" i="24"/>
  <c r="J71" i="24" s="1"/>
  <c r="I70" i="24"/>
  <c r="J70" i="24" s="1"/>
  <c r="I69" i="24"/>
  <c r="J69" i="24" s="1"/>
  <c r="I68" i="24"/>
  <c r="J68" i="24" s="1"/>
  <c r="I67" i="24"/>
  <c r="J67" i="24" s="1"/>
  <c r="I66" i="24"/>
  <c r="J66" i="24" s="1"/>
  <c r="I65" i="24"/>
  <c r="J65" i="24" s="1"/>
  <c r="I64" i="24"/>
  <c r="J64" i="24" s="1"/>
  <c r="I63" i="24"/>
  <c r="J63" i="24" s="1"/>
  <c r="I62" i="24"/>
  <c r="J62" i="24" s="1"/>
  <c r="I61" i="24"/>
  <c r="J61" i="24" s="1"/>
  <c r="I60" i="24"/>
  <c r="J60" i="24" s="1"/>
  <c r="I59" i="24"/>
  <c r="J59" i="24" s="1"/>
  <c r="I58" i="24"/>
  <c r="J58" i="24" s="1"/>
  <c r="I57" i="24"/>
  <c r="J57" i="24" s="1"/>
  <c r="I56" i="24"/>
  <c r="J56" i="24" s="1"/>
  <c r="I55" i="24"/>
  <c r="J55" i="24" s="1"/>
  <c r="I54" i="24"/>
  <c r="J54" i="24" s="1"/>
  <c r="I53" i="24"/>
  <c r="J53" i="24" s="1"/>
  <c r="I52" i="24"/>
  <c r="J52" i="24" s="1"/>
  <c r="I51" i="24"/>
  <c r="J51" i="24" s="1"/>
  <c r="I50" i="24"/>
  <c r="J50" i="24" s="1"/>
  <c r="I49" i="24"/>
  <c r="J49" i="24" s="1"/>
  <c r="I48" i="24"/>
  <c r="J48" i="24" s="1"/>
  <c r="I47" i="24"/>
  <c r="J47" i="24" s="1"/>
  <c r="I46" i="24"/>
  <c r="J46" i="24" s="1"/>
  <c r="I45" i="24"/>
  <c r="J45" i="24" s="1"/>
  <c r="I44" i="24"/>
  <c r="J44" i="24" s="1"/>
  <c r="I43" i="24"/>
  <c r="J43" i="24" s="1"/>
  <c r="I42" i="24"/>
  <c r="J42" i="24" s="1"/>
  <c r="I41" i="24"/>
  <c r="J41" i="24" s="1"/>
  <c r="I40" i="24"/>
  <c r="J40" i="24" s="1"/>
  <c r="I39" i="24"/>
  <c r="J39" i="24" s="1"/>
  <c r="I38" i="24"/>
  <c r="J38" i="24" s="1"/>
  <c r="I37" i="24"/>
  <c r="J37" i="24" s="1"/>
  <c r="I36" i="24"/>
  <c r="J36" i="24" s="1"/>
  <c r="I35" i="24"/>
  <c r="J35" i="24" s="1"/>
  <c r="I34" i="24"/>
  <c r="J34" i="24" s="1"/>
  <c r="I33" i="24"/>
  <c r="J33" i="24" s="1"/>
  <c r="I32" i="24"/>
  <c r="J32" i="24" s="1"/>
  <c r="I31" i="24"/>
  <c r="J31" i="24" s="1"/>
  <c r="I30" i="24"/>
  <c r="J30" i="24" s="1"/>
  <c r="I29" i="24"/>
  <c r="J29" i="24" s="1"/>
  <c r="I28" i="24"/>
  <c r="J28" i="24" s="1"/>
  <c r="I27" i="24"/>
  <c r="J27" i="24" s="1"/>
  <c r="I26" i="24"/>
  <c r="J26" i="24" s="1"/>
  <c r="I25" i="24"/>
  <c r="J25" i="24" s="1"/>
  <c r="I24" i="24"/>
  <c r="J24" i="24" s="1"/>
  <c r="I23" i="24"/>
  <c r="J23" i="24" s="1"/>
  <c r="I22" i="24"/>
  <c r="J22" i="24" s="1"/>
  <c r="I21" i="24"/>
  <c r="J21" i="24" s="1"/>
  <c r="I20" i="24"/>
  <c r="J20" i="24" s="1"/>
  <c r="I19" i="24"/>
  <c r="J19" i="24" s="1"/>
  <c r="I18" i="24"/>
  <c r="J18" i="24" s="1"/>
  <c r="I17" i="24"/>
  <c r="J17" i="24" s="1"/>
  <c r="I16" i="24"/>
  <c r="J16" i="24" s="1"/>
  <c r="I15" i="24"/>
  <c r="J15" i="24" s="1"/>
  <c r="I14" i="24"/>
  <c r="J14" i="24" s="1"/>
  <c r="I13" i="24"/>
  <c r="J13" i="24" s="1"/>
  <c r="I12" i="24"/>
  <c r="J12" i="24" s="1"/>
  <c r="I11" i="24"/>
  <c r="J11" i="24" s="1"/>
  <c r="I10" i="24"/>
  <c r="J10" i="24" s="1"/>
  <c r="I9" i="24"/>
  <c r="J9" i="24" s="1"/>
  <c r="I414" i="23"/>
  <c r="J414" i="23" s="1"/>
  <c r="I413" i="23"/>
  <c r="J413" i="23" s="1"/>
  <c r="I412" i="23"/>
  <c r="J412" i="23" s="1"/>
  <c r="I411" i="23"/>
  <c r="J411" i="23" s="1"/>
  <c r="I410" i="23"/>
  <c r="J410" i="23" s="1"/>
  <c r="I409" i="23"/>
  <c r="J409" i="23" s="1"/>
  <c r="I408" i="23"/>
  <c r="J408" i="23" s="1"/>
  <c r="I407" i="23"/>
  <c r="J407" i="23" s="1"/>
  <c r="I406" i="23"/>
  <c r="J406" i="23" s="1"/>
  <c r="I405" i="23"/>
  <c r="J405" i="23" s="1"/>
  <c r="I404" i="23"/>
  <c r="J404" i="23" s="1"/>
  <c r="I403" i="23"/>
  <c r="J403" i="23" s="1"/>
  <c r="I402" i="23"/>
  <c r="J402" i="23" s="1"/>
  <c r="I401" i="23"/>
  <c r="J401" i="23" s="1"/>
  <c r="I400" i="23"/>
  <c r="J400" i="23" s="1"/>
  <c r="I399" i="23"/>
  <c r="J399" i="23" s="1"/>
  <c r="I398" i="23"/>
  <c r="J398" i="23" s="1"/>
  <c r="I397" i="23"/>
  <c r="J397" i="23" s="1"/>
  <c r="I396" i="23"/>
  <c r="J396" i="23" s="1"/>
  <c r="I395" i="23"/>
  <c r="J395" i="23" s="1"/>
  <c r="I394" i="23"/>
  <c r="J394" i="23" s="1"/>
  <c r="I393" i="23"/>
  <c r="J393" i="23" s="1"/>
  <c r="I392" i="23"/>
  <c r="J392" i="23" s="1"/>
  <c r="I391" i="23"/>
  <c r="J391" i="23" s="1"/>
  <c r="I390" i="23"/>
  <c r="J390" i="23" s="1"/>
  <c r="I389" i="23"/>
  <c r="J389" i="23" s="1"/>
  <c r="I388" i="23"/>
  <c r="J388" i="23" s="1"/>
  <c r="I387" i="23"/>
  <c r="J387" i="23" s="1"/>
  <c r="I386" i="23"/>
  <c r="J386" i="23" s="1"/>
  <c r="I385" i="23"/>
  <c r="J385" i="23" s="1"/>
  <c r="I384" i="23"/>
  <c r="J384" i="23" s="1"/>
  <c r="I383" i="23"/>
  <c r="J383" i="23" s="1"/>
  <c r="I382" i="23"/>
  <c r="J382" i="23" s="1"/>
  <c r="I381" i="23"/>
  <c r="J381" i="23" s="1"/>
  <c r="I380" i="23"/>
  <c r="J380" i="23" s="1"/>
  <c r="I379" i="23"/>
  <c r="J379" i="23" s="1"/>
  <c r="I378" i="23"/>
  <c r="J378" i="23" s="1"/>
  <c r="I377" i="23"/>
  <c r="J377" i="23" s="1"/>
  <c r="I376" i="23"/>
  <c r="J376" i="23" s="1"/>
  <c r="I375" i="23"/>
  <c r="J375" i="23" s="1"/>
  <c r="I374" i="23"/>
  <c r="J374" i="23" s="1"/>
  <c r="I373" i="23"/>
  <c r="J373" i="23" s="1"/>
  <c r="I372" i="23"/>
  <c r="J372" i="23" s="1"/>
  <c r="I371" i="23"/>
  <c r="J371" i="23" s="1"/>
  <c r="I370" i="23"/>
  <c r="J370" i="23" s="1"/>
  <c r="I369" i="23"/>
  <c r="J369" i="23" s="1"/>
  <c r="I368" i="23"/>
  <c r="J368" i="23" s="1"/>
  <c r="I367" i="23"/>
  <c r="J367" i="23" s="1"/>
  <c r="I366" i="23"/>
  <c r="J366" i="23" s="1"/>
  <c r="I365" i="23"/>
  <c r="J365" i="23" s="1"/>
  <c r="I364" i="23"/>
  <c r="J364" i="23" s="1"/>
  <c r="I363" i="23"/>
  <c r="J363" i="23" s="1"/>
  <c r="I362" i="23"/>
  <c r="J362" i="23" s="1"/>
  <c r="I361" i="23"/>
  <c r="J361" i="23" s="1"/>
  <c r="I360" i="23"/>
  <c r="J360" i="23" s="1"/>
  <c r="I359" i="23"/>
  <c r="J359" i="23" s="1"/>
  <c r="I358" i="23"/>
  <c r="J358" i="23" s="1"/>
  <c r="I357" i="23"/>
  <c r="J357" i="23" s="1"/>
  <c r="I356" i="23"/>
  <c r="J356" i="23" s="1"/>
  <c r="I355" i="23"/>
  <c r="J355" i="23" s="1"/>
  <c r="I354" i="23"/>
  <c r="J354" i="23" s="1"/>
  <c r="I353" i="23"/>
  <c r="J353" i="23" s="1"/>
  <c r="I352" i="23"/>
  <c r="J352" i="23" s="1"/>
  <c r="I351" i="23"/>
  <c r="J351" i="23" s="1"/>
  <c r="I350" i="23"/>
  <c r="J350" i="23" s="1"/>
  <c r="I349" i="23"/>
  <c r="J349" i="23" s="1"/>
  <c r="I348" i="23"/>
  <c r="J348" i="23" s="1"/>
  <c r="I347" i="23"/>
  <c r="J347" i="23" s="1"/>
  <c r="I346" i="23"/>
  <c r="J346" i="23" s="1"/>
  <c r="I345" i="23"/>
  <c r="J345" i="23" s="1"/>
  <c r="I344" i="23"/>
  <c r="J344" i="23" s="1"/>
  <c r="I343" i="23"/>
  <c r="J343" i="23" s="1"/>
  <c r="I342" i="23"/>
  <c r="J342" i="23" s="1"/>
  <c r="I341" i="23"/>
  <c r="J341" i="23" s="1"/>
  <c r="I340" i="23"/>
  <c r="J340" i="23" s="1"/>
  <c r="I339" i="23"/>
  <c r="J339" i="23" s="1"/>
  <c r="I338" i="23"/>
  <c r="J338" i="23" s="1"/>
  <c r="I337" i="23"/>
  <c r="J337" i="23" s="1"/>
  <c r="I336" i="23"/>
  <c r="J336" i="23" s="1"/>
  <c r="I335" i="23"/>
  <c r="J335" i="23" s="1"/>
  <c r="I334" i="23"/>
  <c r="J334" i="23" s="1"/>
  <c r="I333" i="23"/>
  <c r="J333" i="23" s="1"/>
  <c r="I332" i="23"/>
  <c r="J332" i="23" s="1"/>
  <c r="I331" i="23"/>
  <c r="J331" i="23" s="1"/>
  <c r="I330" i="23"/>
  <c r="J330" i="23" s="1"/>
  <c r="I329" i="23"/>
  <c r="J329" i="23" s="1"/>
  <c r="I328" i="23"/>
  <c r="J328" i="23" s="1"/>
  <c r="I327" i="23"/>
  <c r="J327" i="23" s="1"/>
  <c r="I326" i="23"/>
  <c r="J326" i="23" s="1"/>
  <c r="I325" i="23"/>
  <c r="J325" i="23" s="1"/>
  <c r="I324" i="23"/>
  <c r="J324" i="23" s="1"/>
  <c r="I323" i="23"/>
  <c r="J323" i="23" s="1"/>
  <c r="I322" i="23"/>
  <c r="J322" i="23" s="1"/>
  <c r="I321" i="23"/>
  <c r="J321" i="23" s="1"/>
  <c r="I320" i="23"/>
  <c r="J320" i="23" s="1"/>
  <c r="I319" i="23"/>
  <c r="J319" i="23" s="1"/>
  <c r="I318" i="23"/>
  <c r="J318" i="23" s="1"/>
  <c r="I317" i="23"/>
  <c r="J317" i="23" s="1"/>
  <c r="I316" i="23"/>
  <c r="J316" i="23" s="1"/>
  <c r="I315" i="23"/>
  <c r="J315" i="23" s="1"/>
  <c r="I314" i="23"/>
  <c r="J314" i="23" s="1"/>
  <c r="I313" i="23"/>
  <c r="J313" i="23" s="1"/>
  <c r="I312" i="23"/>
  <c r="J312" i="23" s="1"/>
  <c r="I311" i="23"/>
  <c r="J311" i="23" s="1"/>
  <c r="I310" i="23"/>
  <c r="J310" i="23" s="1"/>
  <c r="I309" i="23"/>
  <c r="J309" i="23" s="1"/>
  <c r="I308" i="23"/>
  <c r="J308" i="23" s="1"/>
  <c r="I307" i="23"/>
  <c r="J307" i="23" s="1"/>
  <c r="I306" i="23"/>
  <c r="J306" i="23" s="1"/>
  <c r="I305" i="23"/>
  <c r="J305" i="23" s="1"/>
  <c r="I304" i="23"/>
  <c r="J304" i="23" s="1"/>
  <c r="I303" i="23"/>
  <c r="J303" i="23" s="1"/>
  <c r="I302" i="23"/>
  <c r="J302" i="23" s="1"/>
  <c r="I301" i="23"/>
  <c r="J301" i="23" s="1"/>
  <c r="I300" i="23"/>
  <c r="J300" i="23" s="1"/>
  <c r="I299" i="23"/>
  <c r="J299" i="23" s="1"/>
  <c r="I298" i="23"/>
  <c r="J298" i="23" s="1"/>
  <c r="I297" i="23"/>
  <c r="J297" i="23" s="1"/>
  <c r="I296" i="23"/>
  <c r="J296" i="23" s="1"/>
  <c r="I295" i="23"/>
  <c r="J295" i="23" s="1"/>
  <c r="I294" i="23"/>
  <c r="J294" i="23" s="1"/>
  <c r="I293" i="23"/>
  <c r="J293" i="23" s="1"/>
  <c r="I292" i="23"/>
  <c r="J292" i="23" s="1"/>
  <c r="I291" i="23"/>
  <c r="J291" i="23" s="1"/>
  <c r="I290" i="23"/>
  <c r="J290" i="23" s="1"/>
  <c r="I289" i="23"/>
  <c r="J289" i="23" s="1"/>
  <c r="I288" i="23"/>
  <c r="J288" i="23" s="1"/>
  <c r="I287" i="23"/>
  <c r="J287" i="23" s="1"/>
  <c r="I286" i="23"/>
  <c r="J286" i="23" s="1"/>
  <c r="I285" i="23"/>
  <c r="J285" i="23" s="1"/>
  <c r="I284" i="23"/>
  <c r="J284" i="23" s="1"/>
  <c r="I283" i="23"/>
  <c r="J283" i="23" s="1"/>
  <c r="I282" i="23"/>
  <c r="J282" i="23" s="1"/>
  <c r="I281" i="23"/>
  <c r="J281" i="23" s="1"/>
  <c r="I280" i="23"/>
  <c r="J280" i="23" s="1"/>
  <c r="I279" i="23"/>
  <c r="J279" i="23" s="1"/>
  <c r="I278" i="23"/>
  <c r="J278" i="23" s="1"/>
  <c r="I277" i="23"/>
  <c r="J277" i="23" s="1"/>
  <c r="I276" i="23"/>
  <c r="J276" i="23" s="1"/>
  <c r="I275" i="23"/>
  <c r="J275" i="23" s="1"/>
  <c r="I274" i="23"/>
  <c r="J274" i="23" s="1"/>
  <c r="I273" i="23"/>
  <c r="J273" i="23" s="1"/>
  <c r="I272" i="23"/>
  <c r="J272" i="23" s="1"/>
  <c r="I271" i="23"/>
  <c r="J271" i="23" s="1"/>
  <c r="I270" i="23"/>
  <c r="J270" i="23" s="1"/>
  <c r="I269" i="23"/>
  <c r="J269" i="23" s="1"/>
  <c r="I268" i="23"/>
  <c r="J268" i="23" s="1"/>
  <c r="I267" i="23"/>
  <c r="J267" i="23" s="1"/>
  <c r="I266" i="23"/>
  <c r="J266" i="23" s="1"/>
  <c r="I265" i="23"/>
  <c r="J265" i="23" s="1"/>
  <c r="I264" i="23"/>
  <c r="J264" i="23" s="1"/>
  <c r="I263" i="23"/>
  <c r="J263" i="23" s="1"/>
  <c r="I262" i="23"/>
  <c r="J262" i="23" s="1"/>
  <c r="I261" i="23"/>
  <c r="J261" i="23" s="1"/>
  <c r="I260" i="23"/>
  <c r="J260" i="23" s="1"/>
  <c r="I259" i="23"/>
  <c r="J259" i="23" s="1"/>
  <c r="I258" i="23"/>
  <c r="J258" i="23" s="1"/>
  <c r="I257" i="23"/>
  <c r="J257" i="23" s="1"/>
  <c r="I256" i="23"/>
  <c r="J256" i="23" s="1"/>
  <c r="I255" i="23"/>
  <c r="J255" i="23" s="1"/>
  <c r="I254" i="23"/>
  <c r="J254" i="23" s="1"/>
  <c r="I253" i="23"/>
  <c r="J253" i="23" s="1"/>
  <c r="I252" i="23"/>
  <c r="J252" i="23" s="1"/>
  <c r="I251" i="23"/>
  <c r="J251" i="23" s="1"/>
  <c r="I250" i="23"/>
  <c r="J250" i="23" s="1"/>
  <c r="I249" i="23"/>
  <c r="J249" i="23" s="1"/>
  <c r="I248" i="23"/>
  <c r="J248" i="23" s="1"/>
  <c r="I247" i="23"/>
  <c r="J247" i="23" s="1"/>
  <c r="I246" i="23"/>
  <c r="J246" i="23" s="1"/>
  <c r="I245" i="23"/>
  <c r="J245" i="23" s="1"/>
  <c r="I244" i="23"/>
  <c r="J244" i="23" s="1"/>
  <c r="I243" i="23"/>
  <c r="J243" i="23" s="1"/>
  <c r="I242" i="23"/>
  <c r="J242" i="23" s="1"/>
  <c r="I241" i="23"/>
  <c r="J241" i="23" s="1"/>
  <c r="I240" i="23"/>
  <c r="J240" i="23" s="1"/>
  <c r="I239" i="23"/>
  <c r="J239" i="23" s="1"/>
  <c r="I238" i="23"/>
  <c r="J238" i="23" s="1"/>
  <c r="I237" i="23"/>
  <c r="J237" i="23" s="1"/>
  <c r="I236" i="23"/>
  <c r="J236" i="23" s="1"/>
  <c r="I235" i="23"/>
  <c r="J235" i="23" s="1"/>
  <c r="I234" i="23"/>
  <c r="J234" i="23" s="1"/>
  <c r="I233" i="23"/>
  <c r="J233" i="23" s="1"/>
  <c r="I232" i="23"/>
  <c r="J232" i="23" s="1"/>
  <c r="I231" i="23"/>
  <c r="J231" i="23" s="1"/>
  <c r="I230" i="23"/>
  <c r="J230" i="23" s="1"/>
  <c r="I229" i="23"/>
  <c r="J229" i="23" s="1"/>
  <c r="I228" i="23"/>
  <c r="J228" i="23" s="1"/>
  <c r="I227" i="23"/>
  <c r="J227" i="23" s="1"/>
  <c r="I226" i="23"/>
  <c r="J226" i="23" s="1"/>
  <c r="I225" i="23"/>
  <c r="J225" i="23" s="1"/>
  <c r="I224" i="23"/>
  <c r="J224" i="23" s="1"/>
  <c r="I223" i="23"/>
  <c r="J223" i="23" s="1"/>
  <c r="I222" i="23"/>
  <c r="J222" i="23" s="1"/>
  <c r="I221" i="23"/>
  <c r="J221" i="23" s="1"/>
  <c r="I220" i="23"/>
  <c r="J220" i="23" s="1"/>
  <c r="I219" i="23"/>
  <c r="J219" i="23" s="1"/>
  <c r="I218" i="23"/>
  <c r="J218" i="23" s="1"/>
  <c r="I217" i="23"/>
  <c r="J217" i="23" s="1"/>
  <c r="I216" i="23"/>
  <c r="J216" i="23" s="1"/>
  <c r="I215" i="23"/>
  <c r="J215" i="23" s="1"/>
  <c r="I214" i="23"/>
  <c r="J214" i="23" s="1"/>
  <c r="I213" i="23"/>
  <c r="J213" i="23" s="1"/>
  <c r="I212" i="23"/>
  <c r="J212" i="23" s="1"/>
  <c r="I211" i="23"/>
  <c r="J211" i="23" s="1"/>
  <c r="I210" i="23"/>
  <c r="J210" i="23" s="1"/>
  <c r="I209" i="23"/>
  <c r="J209" i="23" s="1"/>
  <c r="I208" i="23"/>
  <c r="J208" i="23" s="1"/>
  <c r="I207" i="23"/>
  <c r="J207" i="23" s="1"/>
  <c r="I206" i="23"/>
  <c r="J206" i="23" s="1"/>
  <c r="I205" i="23"/>
  <c r="J205" i="23" s="1"/>
  <c r="I204" i="23"/>
  <c r="J204" i="23" s="1"/>
  <c r="I203" i="23"/>
  <c r="J203" i="23" s="1"/>
  <c r="I202" i="23"/>
  <c r="J202" i="23" s="1"/>
  <c r="I201" i="23"/>
  <c r="J201" i="23" s="1"/>
  <c r="I200" i="23"/>
  <c r="J200" i="23" s="1"/>
  <c r="I199" i="23"/>
  <c r="J199" i="23" s="1"/>
  <c r="I198" i="23"/>
  <c r="J198" i="23" s="1"/>
  <c r="I197" i="23"/>
  <c r="J197" i="23" s="1"/>
  <c r="I196" i="23"/>
  <c r="J196" i="23" s="1"/>
  <c r="I195" i="23"/>
  <c r="J195" i="23" s="1"/>
  <c r="I194" i="23"/>
  <c r="J194" i="23" s="1"/>
  <c r="I193" i="23"/>
  <c r="J193" i="23" s="1"/>
  <c r="I192" i="23"/>
  <c r="J192" i="23" s="1"/>
  <c r="I191" i="23"/>
  <c r="J191" i="23" s="1"/>
  <c r="I190" i="23"/>
  <c r="J190" i="23" s="1"/>
  <c r="I189" i="23"/>
  <c r="J189" i="23" s="1"/>
  <c r="I188" i="23"/>
  <c r="J188" i="23" s="1"/>
  <c r="I187" i="23"/>
  <c r="J187" i="23" s="1"/>
  <c r="I186" i="23"/>
  <c r="J186" i="23" s="1"/>
  <c r="I185" i="23"/>
  <c r="J185" i="23" s="1"/>
  <c r="I184" i="23"/>
  <c r="J184" i="23" s="1"/>
  <c r="I183" i="23"/>
  <c r="J183" i="23" s="1"/>
  <c r="I182" i="23"/>
  <c r="J182" i="23" s="1"/>
  <c r="I181" i="23"/>
  <c r="J181" i="23" s="1"/>
  <c r="I180" i="23"/>
  <c r="J180" i="23" s="1"/>
  <c r="I179" i="23"/>
  <c r="J179" i="23" s="1"/>
  <c r="I178" i="23"/>
  <c r="J178" i="23" s="1"/>
  <c r="I177" i="23"/>
  <c r="J177" i="23" s="1"/>
  <c r="I176" i="23"/>
  <c r="J176" i="23" s="1"/>
  <c r="I175" i="23"/>
  <c r="J175" i="23" s="1"/>
  <c r="I174" i="23"/>
  <c r="J174" i="23" s="1"/>
  <c r="I173" i="23"/>
  <c r="J173" i="23" s="1"/>
  <c r="I172" i="23"/>
  <c r="J172" i="23" s="1"/>
  <c r="I171" i="23"/>
  <c r="J171" i="23" s="1"/>
  <c r="I170" i="23"/>
  <c r="J170" i="23" s="1"/>
  <c r="I169" i="23"/>
  <c r="J169" i="23" s="1"/>
  <c r="I168" i="23"/>
  <c r="J168" i="23" s="1"/>
  <c r="I167" i="23"/>
  <c r="J167" i="23" s="1"/>
  <c r="I166" i="23"/>
  <c r="J166" i="23" s="1"/>
  <c r="I165" i="23"/>
  <c r="J165" i="23" s="1"/>
  <c r="I164" i="23"/>
  <c r="J164" i="23" s="1"/>
  <c r="I163" i="23"/>
  <c r="J163" i="23" s="1"/>
  <c r="I162" i="23"/>
  <c r="J162" i="23" s="1"/>
  <c r="I161" i="23"/>
  <c r="J161" i="23" s="1"/>
  <c r="I160" i="23"/>
  <c r="J160" i="23" s="1"/>
  <c r="I159" i="23"/>
  <c r="J159" i="23" s="1"/>
  <c r="I158" i="23"/>
  <c r="J158" i="23" s="1"/>
  <c r="I157" i="23"/>
  <c r="J157" i="23" s="1"/>
  <c r="I156" i="23"/>
  <c r="J156" i="23" s="1"/>
  <c r="I155" i="23"/>
  <c r="J155" i="23" s="1"/>
  <c r="I154" i="23"/>
  <c r="J154" i="23" s="1"/>
  <c r="I153" i="23"/>
  <c r="J153" i="23" s="1"/>
  <c r="I152" i="23"/>
  <c r="J152" i="23" s="1"/>
  <c r="I151" i="23"/>
  <c r="J151" i="23" s="1"/>
  <c r="I150" i="23"/>
  <c r="J150" i="23" s="1"/>
  <c r="I149" i="23"/>
  <c r="J149" i="23" s="1"/>
  <c r="I148" i="23"/>
  <c r="J148" i="23" s="1"/>
  <c r="I147" i="23"/>
  <c r="J147" i="23" s="1"/>
  <c r="I146" i="23"/>
  <c r="J146" i="23" s="1"/>
  <c r="I145" i="23"/>
  <c r="J145" i="23" s="1"/>
  <c r="I144" i="23"/>
  <c r="J144" i="23" s="1"/>
  <c r="I143" i="23"/>
  <c r="J143" i="23" s="1"/>
  <c r="I142" i="23"/>
  <c r="J142" i="23" s="1"/>
  <c r="I141" i="23"/>
  <c r="J141" i="23" s="1"/>
  <c r="I140" i="23"/>
  <c r="J140" i="23" s="1"/>
  <c r="I139" i="23"/>
  <c r="J139" i="23" s="1"/>
  <c r="I138" i="23"/>
  <c r="J138" i="23" s="1"/>
  <c r="I137" i="23"/>
  <c r="J137" i="23" s="1"/>
  <c r="I136" i="23"/>
  <c r="J136" i="23" s="1"/>
  <c r="I135" i="23"/>
  <c r="J135" i="23" s="1"/>
  <c r="I134" i="23"/>
  <c r="J134" i="23" s="1"/>
  <c r="I133" i="23"/>
  <c r="J133" i="23" s="1"/>
  <c r="I132" i="23"/>
  <c r="J132" i="23" s="1"/>
  <c r="I131" i="23"/>
  <c r="J131" i="23" s="1"/>
  <c r="I130" i="23"/>
  <c r="J130" i="23" s="1"/>
  <c r="I129" i="23"/>
  <c r="J129" i="23" s="1"/>
  <c r="I128" i="23"/>
  <c r="J128" i="23" s="1"/>
  <c r="I127" i="23"/>
  <c r="J127" i="23" s="1"/>
  <c r="I126" i="23"/>
  <c r="J126" i="23" s="1"/>
  <c r="I125" i="23"/>
  <c r="J125" i="23" s="1"/>
  <c r="I124" i="23"/>
  <c r="J124" i="23" s="1"/>
  <c r="I123" i="23"/>
  <c r="J123" i="23" s="1"/>
  <c r="I122" i="23"/>
  <c r="J122" i="23" s="1"/>
  <c r="I121" i="23"/>
  <c r="J121" i="23" s="1"/>
  <c r="I120" i="23"/>
  <c r="J120" i="23" s="1"/>
  <c r="I119" i="23"/>
  <c r="J119" i="23" s="1"/>
  <c r="I118" i="23"/>
  <c r="J118" i="23" s="1"/>
  <c r="I117" i="23"/>
  <c r="J117" i="23" s="1"/>
  <c r="I116" i="23"/>
  <c r="J116" i="23" s="1"/>
  <c r="I115" i="23"/>
  <c r="J115" i="23" s="1"/>
  <c r="I114" i="23"/>
  <c r="J114" i="23" s="1"/>
  <c r="I113" i="23"/>
  <c r="J113" i="23" s="1"/>
  <c r="I112" i="23"/>
  <c r="J112" i="23" s="1"/>
  <c r="I111" i="23"/>
  <c r="J111" i="23" s="1"/>
  <c r="I110" i="23"/>
  <c r="J110" i="23" s="1"/>
  <c r="I109" i="23"/>
  <c r="J109" i="23" s="1"/>
  <c r="I108" i="23"/>
  <c r="J108" i="23" s="1"/>
  <c r="I107" i="23"/>
  <c r="J107" i="23" s="1"/>
  <c r="I106" i="23"/>
  <c r="J106" i="23" s="1"/>
  <c r="I105" i="23"/>
  <c r="J105" i="23" s="1"/>
  <c r="I104" i="23"/>
  <c r="J104" i="23" s="1"/>
  <c r="I103" i="23"/>
  <c r="J103" i="23" s="1"/>
  <c r="I102" i="23"/>
  <c r="J102" i="23" s="1"/>
  <c r="I101" i="23"/>
  <c r="J101" i="23" s="1"/>
  <c r="I100" i="23"/>
  <c r="J100" i="23" s="1"/>
  <c r="I99" i="23"/>
  <c r="J99" i="23" s="1"/>
  <c r="I98" i="23"/>
  <c r="J98" i="23" s="1"/>
  <c r="I97" i="23"/>
  <c r="J97" i="23" s="1"/>
  <c r="I96" i="23"/>
  <c r="J96" i="23" s="1"/>
  <c r="I95" i="23"/>
  <c r="J95" i="23" s="1"/>
  <c r="I94" i="23"/>
  <c r="J94" i="23" s="1"/>
  <c r="I93" i="23"/>
  <c r="J93" i="23" s="1"/>
  <c r="I92" i="23"/>
  <c r="J92" i="23" s="1"/>
  <c r="I91" i="23"/>
  <c r="J91" i="23" s="1"/>
  <c r="I90" i="23"/>
  <c r="J90" i="23" s="1"/>
  <c r="I89" i="23"/>
  <c r="J89" i="23" s="1"/>
  <c r="I88" i="23"/>
  <c r="J88" i="23" s="1"/>
  <c r="I87" i="23"/>
  <c r="J87" i="23" s="1"/>
  <c r="I86" i="23"/>
  <c r="J86" i="23" s="1"/>
  <c r="I85" i="23"/>
  <c r="J85" i="23" s="1"/>
  <c r="I84" i="23"/>
  <c r="J84" i="23" s="1"/>
  <c r="I83" i="23"/>
  <c r="J83" i="23" s="1"/>
  <c r="I82" i="23"/>
  <c r="J82" i="23" s="1"/>
  <c r="I81" i="23"/>
  <c r="J81" i="23" s="1"/>
  <c r="I80" i="23"/>
  <c r="J80" i="23" s="1"/>
  <c r="I79" i="23"/>
  <c r="J79" i="23" s="1"/>
  <c r="I78" i="23"/>
  <c r="J78" i="23" s="1"/>
  <c r="I77" i="23"/>
  <c r="J77" i="23" s="1"/>
  <c r="I76" i="23"/>
  <c r="J76" i="23" s="1"/>
  <c r="I75" i="23"/>
  <c r="J75" i="23" s="1"/>
  <c r="I74" i="23"/>
  <c r="J74" i="23" s="1"/>
  <c r="I73" i="23"/>
  <c r="J73" i="23" s="1"/>
  <c r="I72" i="23"/>
  <c r="J72" i="23" s="1"/>
  <c r="I71" i="23"/>
  <c r="J71" i="23" s="1"/>
  <c r="I70" i="23"/>
  <c r="J70" i="23" s="1"/>
  <c r="I69" i="23"/>
  <c r="J69" i="23" s="1"/>
  <c r="I68" i="23"/>
  <c r="J68" i="23" s="1"/>
  <c r="I67" i="23"/>
  <c r="J67" i="23" s="1"/>
  <c r="I66" i="23"/>
  <c r="J66" i="23" s="1"/>
  <c r="I65" i="23"/>
  <c r="J65" i="23" s="1"/>
  <c r="I64" i="23"/>
  <c r="J64" i="23" s="1"/>
  <c r="I63" i="23"/>
  <c r="J63" i="23" s="1"/>
  <c r="I62" i="23"/>
  <c r="J62" i="23" s="1"/>
  <c r="I61" i="23"/>
  <c r="J61" i="23" s="1"/>
  <c r="I60" i="23"/>
  <c r="J60" i="23" s="1"/>
  <c r="I59" i="23"/>
  <c r="J59" i="23" s="1"/>
  <c r="I58" i="23"/>
  <c r="J58" i="23" s="1"/>
  <c r="I57" i="23"/>
  <c r="J57" i="23" s="1"/>
  <c r="I56" i="23"/>
  <c r="J56" i="23" s="1"/>
  <c r="I55" i="23"/>
  <c r="J55" i="23" s="1"/>
  <c r="I54" i="23"/>
  <c r="J54" i="23" s="1"/>
  <c r="I53" i="23"/>
  <c r="J53" i="23" s="1"/>
  <c r="I52" i="23"/>
  <c r="J52" i="23" s="1"/>
  <c r="I51" i="23"/>
  <c r="J51" i="23" s="1"/>
  <c r="I50" i="23"/>
  <c r="J50" i="23" s="1"/>
  <c r="I49" i="23"/>
  <c r="J49" i="23" s="1"/>
  <c r="I48" i="23"/>
  <c r="J48" i="23" s="1"/>
  <c r="I47" i="23"/>
  <c r="J47" i="23" s="1"/>
  <c r="I46" i="23"/>
  <c r="J46" i="23" s="1"/>
  <c r="I45" i="23"/>
  <c r="J45" i="23" s="1"/>
  <c r="I44" i="23"/>
  <c r="J44" i="23" s="1"/>
  <c r="I43" i="23"/>
  <c r="J43" i="23" s="1"/>
  <c r="I42" i="23"/>
  <c r="J42" i="23" s="1"/>
  <c r="I41" i="23"/>
  <c r="J41" i="23" s="1"/>
  <c r="I40" i="23"/>
  <c r="J40" i="23" s="1"/>
  <c r="I39" i="23"/>
  <c r="J39" i="23" s="1"/>
  <c r="I38" i="23"/>
  <c r="J38" i="23" s="1"/>
  <c r="I37" i="23"/>
  <c r="J37" i="23" s="1"/>
  <c r="I36" i="23"/>
  <c r="J36" i="23" s="1"/>
  <c r="I35" i="23"/>
  <c r="J35" i="23" s="1"/>
  <c r="I34" i="23"/>
  <c r="J34" i="23" s="1"/>
  <c r="I33" i="23"/>
  <c r="J33" i="23" s="1"/>
  <c r="I32" i="23"/>
  <c r="J32" i="23" s="1"/>
  <c r="I31" i="23"/>
  <c r="J31" i="23" s="1"/>
  <c r="I30" i="23"/>
  <c r="J30" i="23" s="1"/>
  <c r="I29" i="23"/>
  <c r="J29" i="23" s="1"/>
  <c r="I28" i="23"/>
  <c r="J28" i="23" s="1"/>
  <c r="I27" i="23"/>
  <c r="J27" i="23" s="1"/>
  <c r="I26" i="23"/>
  <c r="J26" i="23" s="1"/>
  <c r="I25" i="23"/>
  <c r="J25" i="23" s="1"/>
  <c r="I24" i="23"/>
  <c r="J24" i="23" s="1"/>
  <c r="I23" i="23"/>
  <c r="J23" i="23" s="1"/>
  <c r="I22" i="23"/>
  <c r="J22" i="23" s="1"/>
  <c r="I21" i="23"/>
  <c r="J21" i="23" s="1"/>
  <c r="I20" i="23"/>
  <c r="J20" i="23" s="1"/>
  <c r="I19" i="23"/>
  <c r="J19" i="23" s="1"/>
  <c r="I18" i="23"/>
  <c r="J18" i="23" s="1"/>
  <c r="I17" i="23"/>
  <c r="J17" i="23" s="1"/>
  <c r="I16" i="23"/>
  <c r="J16" i="23" s="1"/>
  <c r="I15" i="23"/>
  <c r="J15" i="23" s="1"/>
  <c r="I14" i="23"/>
  <c r="J14" i="23" s="1"/>
  <c r="I13" i="23"/>
  <c r="J13" i="23" s="1"/>
  <c r="I12" i="23"/>
  <c r="J12" i="23" s="1"/>
  <c r="I11" i="23"/>
  <c r="J11" i="23" s="1"/>
  <c r="I10" i="23"/>
  <c r="J10" i="23" s="1"/>
  <c r="I9" i="23"/>
  <c r="J9" i="23" s="1"/>
  <c r="I414" i="22"/>
  <c r="J414" i="22" s="1"/>
  <c r="I413" i="22"/>
  <c r="J413" i="22" s="1"/>
  <c r="I412" i="22"/>
  <c r="J412" i="22" s="1"/>
  <c r="I411" i="22"/>
  <c r="J411" i="22" s="1"/>
  <c r="I410" i="22"/>
  <c r="J410" i="22" s="1"/>
  <c r="I409" i="22"/>
  <c r="J409" i="22" s="1"/>
  <c r="I408" i="22"/>
  <c r="J408" i="22" s="1"/>
  <c r="I407" i="22"/>
  <c r="J407" i="22" s="1"/>
  <c r="I406" i="22"/>
  <c r="J406" i="22" s="1"/>
  <c r="I405" i="22"/>
  <c r="J405" i="22" s="1"/>
  <c r="I404" i="22"/>
  <c r="J404" i="22" s="1"/>
  <c r="I403" i="22"/>
  <c r="J403" i="22" s="1"/>
  <c r="I402" i="22"/>
  <c r="J402" i="22" s="1"/>
  <c r="I401" i="22"/>
  <c r="J401" i="22" s="1"/>
  <c r="I400" i="22"/>
  <c r="J400" i="22" s="1"/>
  <c r="I399" i="22"/>
  <c r="J399" i="22" s="1"/>
  <c r="I398" i="22"/>
  <c r="J398" i="22" s="1"/>
  <c r="I397" i="22"/>
  <c r="J397" i="22" s="1"/>
  <c r="I396" i="22"/>
  <c r="J396" i="22" s="1"/>
  <c r="I395" i="22"/>
  <c r="J395" i="22" s="1"/>
  <c r="I394" i="22"/>
  <c r="J394" i="22" s="1"/>
  <c r="I393" i="22"/>
  <c r="J393" i="22" s="1"/>
  <c r="I392" i="22"/>
  <c r="J392" i="22" s="1"/>
  <c r="I391" i="22"/>
  <c r="J391" i="22" s="1"/>
  <c r="I390" i="22"/>
  <c r="J390" i="22" s="1"/>
  <c r="I389" i="22"/>
  <c r="J389" i="22" s="1"/>
  <c r="I388" i="22"/>
  <c r="J388" i="22" s="1"/>
  <c r="I387" i="22"/>
  <c r="J387" i="22" s="1"/>
  <c r="I386" i="22"/>
  <c r="J386" i="22" s="1"/>
  <c r="I385" i="22"/>
  <c r="J385" i="22" s="1"/>
  <c r="I384" i="22"/>
  <c r="J384" i="22" s="1"/>
  <c r="I383" i="22"/>
  <c r="J383" i="22" s="1"/>
  <c r="I382" i="22"/>
  <c r="J382" i="22" s="1"/>
  <c r="I381" i="22"/>
  <c r="J381" i="22" s="1"/>
  <c r="I380" i="22"/>
  <c r="J380" i="22" s="1"/>
  <c r="I379" i="22"/>
  <c r="J379" i="22" s="1"/>
  <c r="I378" i="22"/>
  <c r="J378" i="22" s="1"/>
  <c r="I377" i="22"/>
  <c r="J377" i="22" s="1"/>
  <c r="I376" i="22"/>
  <c r="J376" i="22" s="1"/>
  <c r="I375" i="22"/>
  <c r="J375" i="22" s="1"/>
  <c r="I374" i="22"/>
  <c r="J374" i="22" s="1"/>
  <c r="I373" i="22"/>
  <c r="J373" i="22" s="1"/>
  <c r="I372" i="22"/>
  <c r="J372" i="22" s="1"/>
  <c r="I371" i="22"/>
  <c r="J371" i="22" s="1"/>
  <c r="I370" i="22"/>
  <c r="J370" i="22" s="1"/>
  <c r="I369" i="22"/>
  <c r="J369" i="22" s="1"/>
  <c r="I368" i="22"/>
  <c r="J368" i="22" s="1"/>
  <c r="I367" i="22"/>
  <c r="J367" i="22" s="1"/>
  <c r="I366" i="22"/>
  <c r="J366" i="22" s="1"/>
  <c r="I365" i="22"/>
  <c r="J365" i="22" s="1"/>
  <c r="I364" i="22"/>
  <c r="J364" i="22" s="1"/>
  <c r="I363" i="22"/>
  <c r="J363" i="22" s="1"/>
  <c r="I362" i="22"/>
  <c r="J362" i="22" s="1"/>
  <c r="I361" i="22"/>
  <c r="J361" i="22" s="1"/>
  <c r="I360" i="22"/>
  <c r="J360" i="22" s="1"/>
  <c r="I359" i="22"/>
  <c r="J359" i="22" s="1"/>
  <c r="I358" i="22"/>
  <c r="J358" i="22" s="1"/>
  <c r="I357" i="22"/>
  <c r="J357" i="22" s="1"/>
  <c r="I356" i="22"/>
  <c r="J356" i="22" s="1"/>
  <c r="I355" i="22"/>
  <c r="J355" i="22" s="1"/>
  <c r="I354" i="22"/>
  <c r="J354" i="22" s="1"/>
  <c r="I353" i="22"/>
  <c r="J353" i="22" s="1"/>
  <c r="I352" i="22"/>
  <c r="J352" i="22" s="1"/>
  <c r="I351" i="22"/>
  <c r="J351" i="22" s="1"/>
  <c r="I350" i="22"/>
  <c r="J350" i="22" s="1"/>
  <c r="I349" i="22"/>
  <c r="J349" i="22" s="1"/>
  <c r="I348" i="22"/>
  <c r="J348" i="22" s="1"/>
  <c r="I347" i="22"/>
  <c r="J347" i="22" s="1"/>
  <c r="I346" i="22"/>
  <c r="J346" i="22" s="1"/>
  <c r="I345" i="22"/>
  <c r="J345" i="22" s="1"/>
  <c r="I344" i="22"/>
  <c r="J344" i="22" s="1"/>
  <c r="I343" i="22"/>
  <c r="J343" i="22" s="1"/>
  <c r="I342" i="22"/>
  <c r="J342" i="22" s="1"/>
  <c r="I341" i="22"/>
  <c r="J341" i="22" s="1"/>
  <c r="I340" i="22"/>
  <c r="J340" i="22" s="1"/>
  <c r="I339" i="22"/>
  <c r="J339" i="22" s="1"/>
  <c r="I338" i="22"/>
  <c r="J338" i="22" s="1"/>
  <c r="I337" i="22"/>
  <c r="J337" i="22" s="1"/>
  <c r="I336" i="22"/>
  <c r="J336" i="22" s="1"/>
  <c r="I335" i="22"/>
  <c r="J335" i="22" s="1"/>
  <c r="I334" i="22"/>
  <c r="J334" i="22" s="1"/>
  <c r="I333" i="22"/>
  <c r="J333" i="22" s="1"/>
  <c r="I332" i="22"/>
  <c r="J332" i="22" s="1"/>
  <c r="I331" i="22"/>
  <c r="J331" i="22" s="1"/>
  <c r="I330" i="22"/>
  <c r="J330" i="22" s="1"/>
  <c r="I329" i="22"/>
  <c r="J329" i="22" s="1"/>
  <c r="I328" i="22"/>
  <c r="J328" i="22" s="1"/>
  <c r="I327" i="22"/>
  <c r="J327" i="22" s="1"/>
  <c r="I326" i="22"/>
  <c r="J326" i="22" s="1"/>
  <c r="I325" i="22"/>
  <c r="J325" i="22" s="1"/>
  <c r="I324" i="22"/>
  <c r="J324" i="22" s="1"/>
  <c r="I323" i="22"/>
  <c r="J323" i="22" s="1"/>
  <c r="I322" i="22"/>
  <c r="J322" i="22" s="1"/>
  <c r="I321" i="22"/>
  <c r="J321" i="22" s="1"/>
  <c r="I320" i="22"/>
  <c r="J320" i="22" s="1"/>
  <c r="I319" i="22"/>
  <c r="J319" i="22" s="1"/>
  <c r="I318" i="22"/>
  <c r="J318" i="22" s="1"/>
  <c r="I317" i="22"/>
  <c r="J317" i="22" s="1"/>
  <c r="I316" i="22"/>
  <c r="J316" i="22" s="1"/>
  <c r="I315" i="22"/>
  <c r="J315" i="22" s="1"/>
  <c r="I314" i="22"/>
  <c r="J314" i="22" s="1"/>
  <c r="I313" i="22"/>
  <c r="J313" i="22" s="1"/>
  <c r="I312" i="22"/>
  <c r="J312" i="22" s="1"/>
  <c r="I311" i="22"/>
  <c r="J311" i="22" s="1"/>
  <c r="I310" i="22"/>
  <c r="J310" i="22" s="1"/>
  <c r="I309" i="22"/>
  <c r="J309" i="22" s="1"/>
  <c r="I308" i="22"/>
  <c r="J308" i="22" s="1"/>
  <c r="I307" i="22"/>
  <c r="J307" i="22" s="1"/>
  <c r="I306" i="22"/>
  <c r="J306" i="22" s="1"/>
  <c r="I305" i="22"/>
  <c r="J305" i="22" s="1"/>
  <c r="I304" i="22"/>
  <c r="J304" i="22" s="1"/>
  <c r="I303" i="22"/>
  <c r="J303" i="22" s="1"/>
  <c r="I302" i="22"/>
  <c r="J302" i="22" s="1"/>
  <c r="I301" i="22"/>
  <c r="J301" i="22" s="1"/>
  <c r="I300" i="22"/>
  <c r="J300" i="22" s="1"/>
  <c r="I299" i="22"/>
  <c r="J299" i="22" s="1"/>
  <c r="I298" i="22"/>
  <c r="J298" i="22" s="1"/>
  <c r="I297" i="22"/>
  <c r="J297" i="22" s="1"/>
  <c r="I296" i="22"/>
  <c r="J296" i="22" s="1"/>
  <c r="I295" i="22"/>
  <c r="J295" i="22" s="1"/>
  <c r="I294" i="22"/>
  <c r="J294" i="22" s="1"/>
  <c r="I293" i="22"/>
  <c r="J293" i="22" s="1"/>
  <c r="I292" i="22"/>
  <c r="J292" i="22" s="1"/>
  <c r="I291" i="22"/>
  <c r="J291" i="22" s="1"/>
  <c r="I290" i="22"/>
  <c r="J290" i="22" s="1"/>
  <c r="I289" i="22"/>
  <c r="J289" i="22" s="1"/>
  <c r="I288" i="22"/>
  <c r="J288" i="22" s="1"/>
  <c r="I287" i="22"/>
  <c r="J287" i="22" s="1"/>
  <c r="I286" i="22"/>
  <c r="J286" i="22" s="1"/>
  <c r="I285" i="22"/>
  <c r="J285" i="22" s="1"/>
  <c r="I284" i="22"/>
  <c r="J284" i="22" s="1"/>
  <c r="I283" i="22"/>
  <c r="J283" i="22" s="1"/>
  <c r="I282" i="22"/>
  <c r="J282" i="22" s="1"/>
  <c r="I281" i="22"/>
  <c r="J281" i="22" s="1"/>
  <c r="I280" i="22"/>
  <c r="J280" i="22" s="1"/>
  <c r="I279" i="22"/>
  <c r="J279" i="22" s="1"/>
  <c r="I278" i="22"/>
  <c r="J278" i="22" s="1"/>
  <c r="I277" i="22"/>
  <c r="J277" i="22" s="1"/>
  <c r="I276" i="22"/>
  <c r="J276" i="22" s="1"/>
  <c r="I275" i="22"/>
  <c r="J275" i="22" s="1"/>
  <c r="I274" i="22"/>
  <c r="J274" i="22" s="1"/>
  <c r="I273" i="22"/>
  <c r="J273" i="22" s="1"/>
  <c r="I272" i="22"/>
  <c r="J272" i="22" s="1"/>
  <c r="I271" i="22"/>
  <c r="J271" i="22" s="1"/>
  <c r="I270" i="22"/>
  <c r="J270" i="22" s="1"/>
  <c r="I269" i="22"/>
  <c r="J269" i="22" s="1"/>
  <c r="I268" i="22"/>
  <c r="J268" i="22" s="1"/>
  <c r="I267" i="22"/>
  <c r="J267" i="22" s="1"/>
  <c r="I266" i="22"/>
  <c r="J266" i="22" s="1"/>
  <c r="I265" i="22"/>
  <c r="J265" i="22" s="1"/>
  <c r="I264" i="22"/>
  <c r="J264" i="22" s="1"/>
  <c r="I263" i="22"/>
  <c r="J263" i="22" s="1"/>
  <c r="I262" i="22"/>
  <c r="J262" i="22" s="1"/>
  <c r="I261" i="22"/>
  <c r="J261" i="22" s="1"/>
  <c r="I260" i="22"/>
  <c r="J260" i="22" s="1"/>
  <c r="I259" i="22"/>
  <c r="J259" i="22" s="1"/>
  <c r="I258" i="22"/>
  <c r="J258" i="22" s="1"/>
  <c r="I257" i="22"/>
  <c r="J257" i="22" s="1"/>
  <c r="I256" i="22"/>
  <c r="J256" i="22" s="1"/>
  <c r="I255" i="22"/>
  <c r="J255" i="22" s="1"/>
  <c r="I254" i="22"/>
  <c r="J254" i="22" s="1"/>
  <c r="I253" i="22"/>
  <c r="J253" i="22" s="1"/>
  <c r="I252" i="22"/>
  <c r="J252" i="22" s="1"/>
  <c r="I251" i="22"/>
  <c r="J251" i="22" s="1"/>
  <c r="I250" i="22"/>
  <c r="J250" i="22" s="1"/>
  <c r="I249" i="22"/>
  <c r="J249" i="22" s="1"/>
  <c r="I248" i="22"/>
  <c r="J248" i="22" s="1"/>
  <c r="I247" i="22"/>
  <c r="J247" i="22" s="1"/>
  <c r="I246" i="22"/>
  <c r="J246" i="22" s="1"/>
  <c r="I245" i="22"/>
  <c r="J245" i="22" s="1"/>
  <c r="I244" i="22"/>
  <c r="J244" i="22" s="1"/>
  <c r="I243" i="22"/>
  <c r="J243" i="22" s="1"/>
  <c r="I242" i="22"/>
  <c r="J242" i="22" s="1"/>
  <c r="I241" i="22"/>
  <c r="J241" i="22" s="1"/>
  <c r="I240" i="22"/>
  <c r="J240" i="22" s="1"/>
  <c r="I239" i="22"/>
  <c r="J239" i="22" s="1"/>
  <c r="I238" i="22"/>
  <c r="J238" i="22" s="1"/>
  <c r="I237" i="22"/>
  <c r="J237" i="22" s="1"/>
  <c r="I236" i="22"/>
  <c r="J236" i="22" s="1"/>
  <c r="I235" i="22"/>
  <c r="J235" i="22" s="1"/>
  <c r="I234" i="22"/>
  <c r="J234" i="22" s="1"/>
  <c r="I233" i="22"/>
  <c r="J233" i="22" s="1"/>
  <c r="I232" i="22"/>
  <c r="J232" i="22" s="1"/>
  <c r="I231" i="22"/>
  <c r="J231" i="22" s="1"/>
  <c r="I230" i="22"/>
  <c r="J230" i="22" s="1"/>
  <c r="I229" i="22"/>
  <c r="J229" i="22" s="1"/>
  <c r="I228" i="22"/>
  <c r="J228" i="22" s="1"/>
  <c r="I227" i="22"/>
  <c r="J227" i="22" s="1"/>
  <c r="I226" i="22"/>
  <c r="J226" i="22" s="1"/>
  <c r="I225" i="22"/>
  <c r="J225" i="22" s="1"/>
  <c r="I224" i="22"/>
  <c r="J224" i="22" s="1"/>
  <c r="I223" i="22"/>
  <c r="J223" i="22" s="1"/>
  <c r="I222" i="22"/>
  <c r="J222" i="22" s="1"/>
  <c r="I221" i="22"/>
  <c r="J221" i="22" s="1"/>
  <c r="I220" i="22"/>
  <c r="J220" i="22" s="1"/>
  <c r="I219" i="22"/>
  <c r="J219" i="22" s="1"/>
  <c r="I218" i="22"/>
  <c r="J218" i="22" s="1"/>
  <c r="I217" i="22"/>
  <c r="J217" i="22" s="1"/>
  <c r="I216" i="22"/>
  <c r="J216" i="22" s="1"/>
  <c r="I215" i="22"/>
  <c r="J215" i="22" s="1"/>
  <c r="I214" i="22"/>
  <c r="J214" i="22" s="1"/>
  <c r="I213" i="22"/>
  <c r="J213" i="22" s="1"/>
  <c r="I212" i="22"/>
  <c r="J212" i="22" s="1"/>
  <c r="I211" i="22"/>
  <c r="J211" i="22" s="1"/>
  <c r="I210" i="22"/>
  <c r="J210" i="22" s="1"/>
  <c r="I209" i="22"/>
  <c r="J209" i="22" s="1"/>
  <c r="I208" i="22"/>
  <c r="J208" i="22" s="1"/>
  <c r="I207" i="22"/>
  <c r="J207" i="22" s="1"/>
  <c r="I206" i="22"/>
  <c r="J206" i="22" s="1"/>
  <c r="I205" i="22"/>
  <c r="J205" i="22" s="1"/>
  <c r="I204" i="22"/>
  <c r="J204" i="22" s="1"/>
  <c r="I203" i="22"/>
  <c r="J203" i="22" s="1"/>
  <c r="I202" i="22"/>
  <c r="J202" i="22" s="1"/>
  <c r="I201" i="22"/>
  <c r="J201" i="22" s="1"/>
  <c r="I200" i="22"/>
  <c r="J200" i="22" s="1"/>
  <c r="I199" i="22"/>
  <c r="J199" i="22" s="1"/>
  <c r="I198" i="22"/>
  <c r="J198" i="22" s="1"/>
  <c r="I197" i="22"/>
  <c r="J197" i="22" s="1"/>
  <c r="I196" i="22"/>
  <c r="J196" i="22" s="1"/>
  <c r="I195" i="22"/>
  <c r="J195" i="22" s="1"/>
  <c r="I194" i="22"/>
  <c r="J194" i="22" s="1"/>
  <c r="I193" i="22"/>
  <c r="J193" i="22" s="1"/>
  <c r="I192" i="22"/>
  <c r="J192" i="22" s="1"/>
  <c r="I191" i="22"/>
  <c r="J191" i="22" s="1"/>
  <c r="I190" i="22"/>
  <c r="J190" i="22" s="1"/>
  <c r="I189" i="22"/>
  <c r="J189" i="22" s="1"/>
  <c r="I188" i="22"/>
  <c r="J188" i="22" s="1"/>
  <c r="I187" i="22"/>
  <c r="J187" i="22" s="1"/>
  <c r="I186" i="22"/>
  <c r="J186" i="22" s="1"/>
  <c r="I185" i="22"/>
  <c r="J185" i="22" s="1"/>
  <c r="I184" i="22"/>
  <c r="J184" i="22" s="1"/>
  <c r="I183" i="22"/>
  <c r="J183" i="22" s="1"/>
  <c r="I182" i="22"/>
  <c r="J182" i="22" s="1"/>
  <c r="I181" i="22"/>
  <c r="J181" i="22" s="1"/>
  <c r="I180" i="22"/>
  <c r="J180" i="22" s="1"/>
  <c r="I179" i="22"/>
  <c r="J179" i="22" s="1"/>
  <c r="I178" i="22"/>
  <c r="J178" i="22" s="1"/>
  <c r="I177" i="22"/>
  <c r="J177" i="22" s="1"/>
  <c r="I176" i="22"/>
  <c r="J176" i="22" s="1"/>
  <c r="I175" i="22"/>
  <c r="J175" i="22" s="1"/>
  <c r="I174" i="22"/>
  <c r="J174" i="22" s="1"/>
  <c r="I173" i="22"/>
  <c r="J173" i="22" s="1"/>
  <c r="I172" i="22"/>
  <c r="J172" i="22" s="1"/>
  <c r="I171" i="22"/>
  <c r="J171" i="22" s="1"/>
  <c r="I170" i="22"/>
  <c r="J170" i="22" s="1"/>
  <c r="I169" i="22"/>
  <c r="J169" i="22" s="1"/>
  <c r="I168" i="22"/>
  <c r="J168" i="22" s="1"/>
  <c r="I167" i="22"/>
  <c r="J167" i="22" s="1"/>
  <c r="I166" i="22"/>
  <c r="J166" i="22" s="1"/>
  <c r="I165" i="22"/>
  <c r="J165" i="22" s="1"/>
  <c r="I164" i="22"/>
  <c r="J164" i="22" s="1"/>
  <c r="I163" i="22"/>
  <c r="J163" i="22" s="1"/>
  <c r="I162" i="22"/>
  <c r="J162" i="22" s="1"/>
  <c r="I161" i="22"/>
  <c r="J161" i="22" s="1"/>
  <c r="I160" i="22"/>
  <c r="J160" i="22" s="1"/>
  <c r="I159" i="22"/>
  <c r="J159" i="22" s="1"/>
  <c r="I158" i="22"/>
  <c r="J158" i="22" s="1"/>
  <c r="I157" i="22"/>
  <c r="J157" i="22" s="1"/>
  <c r="I156" i="22"/>
  <c r="J156" i="22" s="1"/>
  <c r="I155" i="22"/>
  <c r="J155" i="22" s="1"/>
  <c r="I154" i="22"/>
  <c r="J154" i="22" s="1"/>
  <c r="I153" i="22"/>
  <c r="J153" i="22" s="1"/>
  <c r="I152" i="22"/>
  <c r="J152" i="22" s="1"/>
  <c r="I151" i="22"/>
  <c r="J151" i="22" s="1"/>
  <c r="I150" i="22"/>
  <c r="J150" i="22" s="1"/>
  <c r="I149" i="22"/>
  <c r="J149" i="22" s="1"/>
  <c r="I148" i="22"/>
  <c r="J148" i="22" s="1"/>
  <c r="I147" i="22"/>
  <c r="J147" i="22" s="1"/>
  <c r="I146" i="22"/>
  <c r="J146" i="22" s="1"/>
  <c r="I145" i="22"/>
  <c r="J145" i="22" s="1"/>
  <c r="I144" i="22"/>
  <c r="J144" i="22" s="1"/>
  <c r="I143" i="22"/>
  <c r="J143" i="22" s="1"/>
  <c r="I142" i="22"/>
  <c r="J142" i="22" s="1"/>
  <c r="I141" i="22"/>
  <c r="J141" i="22" s="1"/>
  <c r="I140" i="22"/>
  <c r="J140" i="22" s="1"/>
  <c r="I139" i="22"/>
  <c r="J139" i="22" s="1"/>
  <c r="I138" i="22"/>
  <c r="J138" i="22" s="1"/>
  <c r="I137" i="22"/>
  <c r="J137" i="22" s="1"/>
  <c r="I136" i="22"/>
  <c r="J136" i="22" s="1"/>
  <c r="I135" i="22"/>
  <c r="J135" i="22" s="1"/>
  <c r="I134" i="22"/>
  <c r="J134" i="22" s="1"/>
  <c r="I133" i="22"/>
  <c r="J133" i="22" s="1"/>
  <c r="I132" i="22"/>
  <c r="J132" i="22" s="1"/>
  <c r="I131" i="22"/>
  <c r="J131" i="22" s="1"/>
  <c r="I130" i="22"/>
  <c r="J130" i="22" s="1"/>
  <c r="I129" i="22"/>
  <c r="J129" i="22" s="1"/>
  <c r="I128" i="22"/>
  <c r="J128" i="22" s="1"/>
  <c r="I127" i="22"/>
  <c r="J127" i="22" s="1"/>
  <c r="I126" i="22"/>
  <c r="J126" i="22" s="1"/>
  <c r="I125" i="22"/>
  <c r="J125" i="22" s="1"/>
  <c r="I124" i="22"/>
  <c r="J124" i="22" s="1"/>
  <c r="I123" i="22"/>
  <c r="J123" i="22" s="1"/>
  <c r="I122" i="22"/>
  <c r="J122" i="22" s="1"/>
  <c r="I121" i="22"/>
  <c r="J121" i="22" s="1"/>
  <c r="I120" i="22"/>
  <c r="J120" i="22" s="1"/>
  <c r="I119" i="22"/>
  <c r="J119" i="22" s="1"/>
  <c r="I118" i="22"/>
  <c r="J118" i="22" s="1"/>
  <c r="I117" i="22"/>
  <c r="J117" i="22" s="1"/>
  <c r="I116" i="22"/>
  <c r="J116" i="22" s="1"/>
  <c r="I115" i="22"/>
  <c r="J115" i="22" s="1"/>
  <c r="I114" i="22"/>
  <c r="J114" i="22" s="1"/>
  <c r="I113" i="22"/>
  <c r="J113" i="22" s="1"/>
  <c r="I112" i="22"/>
  <c r="J112" i="22" s="1"/>
  <c r="I111" i="22"/>
  <c r="J111" i="22" s="1"/>
  <c r="I110" i="22"/>
  <c r="J110" i="22" s="1"/>
  <c r="I109" i="22"/>
  <c r="J109" i="22" s="1"/>
  <c r="I108" i="22"/>
  <c r="J108" i="22" s="1"/>
  <c r="I107" i="22"/>
  <c r="J107" i="22" s="1"/>
  <c r="I106" i="22"/>
  <c r="J106" i="22" s="1"/>
  <c r="I105" i="22"/>
  <c r="J105" i="22" s="1"/>
  <c r="I104" i="22"/>
  <c r="J104" i="22" s="1"/>
  <c r="I103" i="22"/>
  <c r="J103" i="22" s="1"/>
  <c r="I102" i="22"/>
  <c r="J102" i="22" s="1"/>
  <c r="I101" i="22"/>
  <c r="J101" i="22" s="1"/>
  <c r="I100" i="22"/>
  <c r="J100" i="22" s="1"/>
  <c r="I99" i="22"/>
  <c r="J99" i="22" s="1"/>
  <c r="I98" i="22"/>
  <c r="J98" i="22" s="1"/>
  <c r="I97" i="22"/>
  <c r="J97" i="22" s="1"/>
  <c r="I96" i="22"/>
  <c r="J96" i="22" s="1"/>
  <c r="I95" i="22"/>
  <c r="J95" i="22" s="1"/>
  <c r="I94" i="22"/>
  <c r="J94" i="22" s="1"/>
  <c r="I93" i="22"/>
  <c r="J93" i="22" s="1"/>
  <c r="I92" i="22"/>
  <c r="J92" i="22" s="1"/>
  <c r="I91" i="22"/>
  <c r="J91" i="22" s="1"/>
  <c r="I90" i="22"/>
  <c r="J90" i="22" s="1"/>
  <c r="I89" i="22"/>
  <c r="J89" i="22" s="1"/>
  <c r="I88" i="22"/>
  <c r="J88" i="22" s="1"/>
  <c r="I87" i="22"/>
  <c r="J87" i="22" s="1"/>
  <c r="I86" i="22"/>
  <c r="J86" i="22" s="1"/>
  <c r="I85" i="22"/>
  <c r="J85" i="22" s="1"/>
  <c r="I84" i="22"/>
  <c r="J84" i="22" s="1"/>
  <c r="I83" i="22"/>
  <c r="J83" i="22" s="1"/>
  <c r="I82" i="22"/>
  <c r="J82" i="22" s="1"/>
  <c r="I81" i="22"/>
  <c r="J81" i="22" s="1"/>
  <c r="I80" i="22"/>
  <c r="J80" i="22" s="1"/>
  <c r="I79" i="22"/>
  <c r="J79" i="22" s="1"/>
  <c r="I78" i="22"/>
  <c r="J78" i="22" s="1"/>
  <c r="I77" i="22"/>
  <c r="J77" i="22" s="1"/>
  <c r="I76" i="22"/>
  <c r="J76" i="22" s="1"/>
  <c r="I75" i="22"/>
  <c r="J75" i="22" s="1"/>
  <c r="I74" i="22"/>
  <c r="J74" i="22" s="1"/>
  <c r="I73" i="22"/>
  <c r="J73" i="22" s="1"/>
  <c r="I72" i="22"/>
  <c r="J72" i="22" s="1"/>
  <c r="I71" i="22"/>
  <c r="J71" i="22" s="1"/>
  <c r="I70" i="22"/>
  <c r="J70" i="22" s="1"/>
  <c r="I69" i="22"/>
  <c r="J69" i="22" s="1"/>
  <c r="I68" i="22"/>
  <c r="J68" i="22" s="1"/>
  <c r="I67" i="22"/>
  <c r="J67" i="22" s="1"/>
  <c r="I66" i="22"/>
  <c r="J66" i="22" s="1"/>
  <c r="I65" i="22"/>
  <c r="J65" i="22" s="1"/>
  <c r="I64" i="22"/>
  <c r="J64" i="22" s="1"/>
  <c r="I63" i="22"/>
  <c r="J63" i="22" s="1"/>
  <c r="I62" i="22"/>
  <c r="J62" i="22" s="1"/>
  <c r="I61" i="22"/>
  <c r="J61" i="22" s="1"/>
  <c r="I60" i="22"/>
  <c r="J60" i="22" s="1"/>
  <c r="I59" i="22"/>
  <c r="J59" i="22" s="1"/>
  <c r="I58" i="22"/>
  <c r="J58" i="22" s="1"/>
  <c r="I57" i="22"/>
  <c r="J57" i="22" s="1"/>
  <c r="I56" i="22"/>
  <c r="J56" i="22" s="1"/>
  <c r="I55" i="22"/>
  <c r="J55" i="22" s="1"/>
  <c r="I54" i="22"/>
  <c r="J54" i="22" s="1"/>
  <c r="I53" i="22"/>
  <c r="J53" i="22" s="1"/>
  <c r="I52" i="22"/>
  <c r="J52" i="22" s="1"/>
  <c r="I51" i="22"/>
  <c r="J51" i="22" s="1"/>
  <c r="I50" i="22"/>
  <c r="J50" i="22" s="1"/>
  <c r="I49" i="22"/>
  <c r="J49" i="22" s="1"/>
  <c r="I48" i="22"/>
  <c r="J48" i="22" s="1"/>
  <c r="I47" i="22"/>
  <c r="J47" i="22" s="1"/>
  <c r="I46" i="22"/>
  <c r="J46" i="22" s="1"/>
  <c r="I45" i="22"/>
  <c r="J45" i="22" s="1"/>
  <c r="I44" i="22"/>
  <c r="J44" i="22" s="1"/>
  <c r="I43" i="22"/>
  <c r="J43" i="22" s="1"/>
  <c r="I42" i="22"/>
  <c r="J42" i="22" s="1"/>
  <c r="I41" i="22"/>
  <c r="J41" i="22" s="1"/>
  <c r="I40" i="22"/>
  <c r="J40" i="22" s="1"/>
  <c r="I39" i="22"/>
  <c r="J39" i="22" s="1"/>
  <c r="I38" i="22"/>
  <c r="J38" i="22" s="1"/>
  <c r="I37" i="22"/>
  <c r="J37" i="22" s="1"/>
  <c r="I36" i="22"/>
  <c r="J36" i="22" s="1"/>
  <c r="I35" i="22"/>
  <c r="J35" i="22" s="1"/>
  <c r="I34" i="22"/>
  <c r="J34" i="22" s="1"/>
  <c r="I33" i="22"/>
  <c r="J33" i="22" s="1"/>
  <c r="I32" i="22"/>
  <c r="J32" i="22" s="1"/>
  <c r="I31" i="22"/>
  <c r="J31" i="22" s="1"/>
  <c r="I30" i="22"/>
  <c r="J30" i="22" s="1"/>
  <c r="I29" i="22"/>
  <c r="J29" i="22" s="1"/>
  <c r="I28" i="22"/>
  <c r="J28" i="22" s="1"/>
  <c r="I27" i="22"/>
  <c r="J27" i="22" s="1"/>
  <c r="I26" i="22"/>
  <c r="J26" i="22" s="1"/>
  <c r="I25" i="22"/>
  <c r="J25" i="22" s="1"/>
  <c r="I24" i="22"/>
  <c r="J24" i="22" s="1"/>
  <c r="I23" i="22"/>
  <c r="J23" i="22" s="1"/>
  <c r="I22" i="22"/>
  <c r="J22" i="22" s="1"/>
  <c r="I21" i="22"/>
  <c r="J21" i="22" s="1"/>
  <c r="I20" i="22"/>
  <c r="J20" i="22" s="1"/>
  <c r="I19" i="22"/>
  <c r="J19" i="22" s="1"/>
  <c r="I18" i="22"/>
  <c r="J18" i="22" s="1"/>
  <c r="I17" i="22"/>
  <c r="J17" i="22" s="1"/>
  <c r="I16" i="22"/>
  <c r="J16" i="22" s="1"/>
  <c r="I15" i="22"/>
  <c r="J15" i="22" s="1"/>
  <c r="I14" i="22"/>
  <c r="J14" i="22" s="1"/>
  <c r="I13" i="22"/>
  <c r="J13" i="22" s="1"/>
  <c r="I12" i="22"/>
  <c r="J12" i="22" s="1"/>
  <c r="I11" i="22"/>
  <c r="J11" i="22" s="1"/>
  <c r="I10" i="22"/>
  <c r="J10" i="22" s="1"/>
  <c r="I9" i="22"/>
  <c r="J9" i="22" s="1"/>
  <c r="I414" i="21"/>
  <c r="J414" i="21" s="1"/>
  <c r="I413" i="21"/>
  <c r="J413" i="21" s="1"/>
  <c r="I412" i="21"/>
  <c r="J412" i="21" s="1"/>
  <c r="I411" i="21"/>
  <c r="J411" i="21" s="1"/>
  <c r="I410" i="21"/>
  <c r="J410" i="21" s="1"/>
  <c r="I409" i="21"/>
  <c r="J409" i="21" s="1"/>
  <c r="I408" i="21"/>
  <c r="J408" i="21" s="1"/>
  <c r="I407" i="21"/>
  <c r="J407" i="21" s="1"/>
  <c r="I406" i="21"/>
  <c r="J406" i="21" s="1"/>
  <c r="I405" i="21"/>
  <c r="J405" i="21" s="1"/>
  <c r="I404" i="21"/>
  <c r="J404" i="21" s="1"/>
  <c r="I403" i="21"/>
  <c r="J403" i="21" s="1"/>
  <c r="I402" i="21"/>
  <c r="J402" i="21" s="1"/>
  <c r="I401" i="21"/>
  <c r="J401" i="21" s="1"/>
  <c r="I400" i="21"/>
  <c r="J400" i="21" s="1"/>
  <c r="I399" i="21"/>
  <c r="J399" i="21" s="1"/>
  <c r="I398" i="21"/>
  <c r="J398" i="21" s="1"/>
  <c r="I397" i="21"/>
  <c r="J397" i="21" s="1"/>
  <c r="I396" i="21"/>
  <c r="J396" i="21" s="1"/>
  <c r="I395" i="21"/>
  <c r="J395" i="21" s="1"/>
  <c r="I394" i="21"/>
  <c r="J394" i="21" s="1"/>
  <c r="I393" i="21"/>
  <c r="J393" i="21" s="1"/>
  <c r="I392" i="21"/>
  <c r="J392" i="21" s="1"/>
  <c r="I391" i="21"/>
  <c r="J391" i="21" s="1"/>
  <c r="I390" i="21"/>
  <c r="J390" i="21" s="1"/>
  <c r="I389" i="21"/>
  <c r="J389" i="21" s="1"/>
  <c r="I388" i="21"/>
  <c r="J388" i="21" s="1"/>
  <c r="I387" i="21"/>
  <c r="J387" i="21" s="1"/>
  <c r="I386" i="21"/>
  <c r="J386" i="21" s="1"/>
  <c r="I385" i="21"/>
  <c r="J385" i="21" s="1"/>
  <c r="I384" i="21"/>
  <c r="J384" i="21" s="1"/>
  <c r="I383" i="21"/>
  <c r="J383" i="21" s="1"/>
  <c r="I382" i="21"/>
  <c r="J382" i="21" s="1"/>
  <c r="I381" i="21"/>
  <c r="J381" i="21" s="1"/>
  <c r="I380" i="21"/>
  <c r="J380" i="21" s="1"/>
  <c r="I379" i="21"/>
  <c r="J379" i="21" s="1"/>
  <c r="I378" i="21"/>
  <c r="J378" i="21" s="1"/>
  <c r="I377" i="21"/>
  <c r="J377" i="21" s="1"/>
  <c r="I376" i="21"/>
  <c r="J376" i="21" s="1"/>
  <c r="I375" i="21"/>
  <c r="J375" i="21" s="1"/>
  <c r="I374" i="21"/>
  <c r="J374" i="21" s="1"/>
  <c r="I373" i="21"/>
  <c r="J373" i="21" s="1"/>
  <c r="I372" i="21"/>
  <c r="J372" i="21" s="1"/>
  <c r="I371" i="21"/>
  <c r="J371" i="21" s="1"/>
  <c r="I370" i="21"/>
  <c r="J370" i="21" s="1"/>
  <c r="I369" i="21"/>
  <c r="J369" i="21" s="1"/>
  <c r="I368" i="21"/>
  <c r="J368" i="21" s="1"/>
  <c r="I367" i="21"/>
  <c r="J367" i="21" s="1"/>
  <c r="I366" i="21"/>
  <c r="J366" i="21" s="1"/>
  <c r="I365" i="21"/>
  <c r="J365" i="21" s="1"/>
  <c r="I364" i="21"/>
  <c r="J364" i="21" s="1"/>
  <c r="I363" i="21"/>
  <c r="J363" i="21" s="1"/>
  <c r="I362" i="21"/>
  <c r="J362" i="21" s="1"/>
  <c r="I361" i="21"/>
  <c r="J361" i="21" s="1"/>
  <c r="I360" i="21"/>
  <c r="J360" i="21" s="1"/>
  <c r="I359" i="21"/>
  <c r="J359" i="21" s="1"/>
  <c r="I358" i="21"/>
  <c r="J358" i="21" s="1"/>
  <c r="I357" i="21"/>
  <c r="J357" i="21" s="1"/>
  <c r="I356" i="21"/>
  <c r="J356" i="21" s="1"/>
  <c r="I355" i="21"/>
  <c r="J355" i="21" s="1"/>
  <c r="I354" i="21"/>
  <c r="J354" i="21" s="1"/>
  <c r="I353" i="21"/>
  <c r="J353" i="21" s="1"/>
  <c r="I352" i="21"/>
  <c r="J352" i="21" s="1"/>
  <c r="I351" i="21"/>
  <c r="J351" i="21" s="1"/>
  <c r="I350" i="21"/>
  <c r="J350" i="21" s="1"/>
  <c r="I349" i="21"/>
  <c r="J349" i="21" s="1"/>
  <c r="I348" i="21"/>
  <c r="J348" i="21" s="1"/>
  <c r="I347" i="21"/>
  <c r="J347" i="21" s="1"/>
  <c r="I346" i="21"/>
  <c r="J346" i="21" s="1"/>
  <c r="I345" i="21"/>
  <c r="J345" i="21" s="1"/>
  <c r="I344" i="21"/>
  <c r="J344" i="21" s="1"/>
  <c r="I343" i="21"/>
  <c r="J343" i="21" s="1"/>
  <c r="I342" i="21"/>
  <c r="J342" i="21" s="1"/>
  <c r="I341" i="21"/>
  <c r="J341" i="21" s="1"/>
  <c r="I340" i="21"/>
  <c r="J340" i="21" s="1"/>
  <c r="I339" i="21"/>
  <c r="J339" i="21" s="1"/>
  <c r="I338" i="21"/>
  <c r="J338" i="21" s="1"/>
  <c r="I337" i="21"/>
  <c r="J337" i="21" s="1"/>
  <c r="I336" i="21"/>
  <c r="J336" i="21" s="1"/>
  <c r="I335" i="21"/>
  <c r="J335" i="21" s="1"/>
  <c r="I334" i="21"/>
  <c r="J334" i="21" s="1"/>
  <c r="I333" i="21"/>
  <c r="J333" i="21" s="1"/>
  <c r="I332" i="21"/>
  <c r="J332" i="21" s="1"/>
  <c r="I331" i="21"/>
  <c r="J331" i="21" s="1"/>
  <c r="I330" i="21"/>
  <c r="J330" i="21" s="1"/>
  <c r="I329" i="21"/>
  <c r="J329" i="21" s="1"/>
  <c r="I328" i="21"/>
  <c r="J328" i="21" s="1"/>
  <c r="I327" i="21"/>
  <c r="J327" i="21" s="1"/>
  <c r="I326" i="21"/>
  <c r="J326" i="21" s="1"/>
  <c r="I325" i="21"/>
  <c r="J325" i="21" s="1"/>
  <c r="I324" i="21"/>
  <c r="J324" i="21" s="1"/>
  <c r="I323" i="21"/>
  <c r="J323" i="21" s="1"/>
  <c r="I322" i="21"/>
  <c r="J322" i="21" s="1"/>
  <c r="I321" i="21"/>
  <c r="J321" i="21" s="1"/>
  <c r="I320" i="21"/>
  <c r="J320" i="21" s="1"/>
  <c r="I319" i="21"/>
  <c r="J319" i="21" s="1"/>
  <c r="I318" i="21"/>
  <c r="J318" i="21" s="1"/>
  <c r="I317" i="21"/>
  <c r="J317" i="21" s="1"/>
  <c r="I316" i="21"/>
  <c r="J316" i="21" s="1"/>
  <c r="I315" i="21"/>
  <c r="J315" i="21" s="1"/>
  <c r="I314" i="21"/>
  <c r="J314" i="21" s="1"/>
  <c r="I313" i="21"/>
  <c r="J313" i="21" s="1"/>
  <c r="I312" i="21"/>
  <c r="J312" i="21" s="1"/>
  <c r="I311" i="21"/>
  <c r="J311" i="21" s="1"/>
  <c r="I310" i="21"/>
  <c r="J310" i="21" s="1"/>
  <c r="I309" i="21"/>
  <c r="J309" i="21" s="1"/>
  <c r="I308" i="21"/>
  <c r="J308" i="21" s="1"/>
  <c r="I307" i="21"/>
  <c r="J307" i="21" s="1"/>
  <c r="I306" i="21"/>
  <c r="J306" i="21" s="1"/>
  <c r="I305" i="21"/>
  <c r="J305" i="21" s="1"/>
  <c r="I304" i="21"/>
  <c r="J304" i="21" s="1"/>
  <c r="I303" i="21"/>
  <c r="J303" i="21" s="1"/>
  <c r="I302" i="21"/>
  <c r="J302" i="21" s="1"/>
  <c r="I301" i="21"/>
  <c r="J301" i="21" s="1"/>
  <c r="I300" i="21"/>
  <c r="J300" i="21" s="1"/>
  <c r="I299" i="21"/>
  <c r="J299" i="21" s="1"/>
  <c r="I298" i="21"/>
  <c r="J298" i="21" s="1"/>
  <c r="I297" i="21"/>
  <c r="J297" i="21" s="1"/>
  <c r="I296" i="21"/>
  <c r="J296" i="21" s="1"/>
  <c r="I295" i="21"/>
  <c r="J295" i="21" s="1"/>
  <c r="I294" i="21"/>
  <c r="J294" i="21" s="1"/>
  <c r="I293" i="21"/>
  <c r="J293" i="21" s="1"/>
  <c r="I292" i="21"/>
  <c r="J292" i="21" s="1"/>
  <c r="I291" i="21"/>
  <c r="J291" i="21" s="1"/>
  <c r="I290" i="21"/>
  <c r="J290" i="21" s="1"/>
  <c r="I289" i="21"/>
  <c r="J289" i="21" s="1"/>
  <c r="I288" i="21"/>
  <c r="J288" i="21" s="1"/>
  <c r="I287" i="21"/>
  <c r="J287" i="21" s="1"/>
  <c r="I286" i="21"/>
  <c r="J286" i="21" s="1"/>
  <c r="I285" i="21"/>
  <c r="J285" i="21" s="1"/>
  <c r="I284" i="21"/>
  <c r="J284" i="21" s="1"/>
  <c r="I283" i="21"/>
  <c r="J283" i="21" s="1"/>
  <c r="I282" i="21"/>
  <c r="J282" i="21" s="1"/>
  <c r="I281" i="21"/>
  <c r="J281" i="21" s="1"/>
  <c r="I280" i="21"/>
  <c r="J280" i="21" s="1"/>
  <c r="I279" i="21"/>
  <c r="J279" i="21" s="1"/>
  <c r="I278" i="21"/>
  <c r="J278" i="21" s="1"/>
  <c r="I277" i="21"/>
  <c r="J277" i="21" s="1"/>
  <c r="I276" i="21"/>
  <c r="J276" i="21" s="1"/>
  <c r="I275" i="21"/>
  <c r="J275" i="21" s="1"/>
  <c r="I274" i="21"/>
  <c r="J274" i="21" s="1"/>
  <c r="I273" i="21"/>
  <c r="J273" i="21" s="1"/>
  <c r="I272" i="21"/>
  <c r="J272" i="21" s="1"/>
  <c r="I271" i="21"/>
  <c r="J271" i="21" s="1"/>
  <c r="I270" i="21"/>
  <c r="J270" i="21" s="1"/>
  <c r="I269" i="21"/>
  <c r="J269" i="21" s="1"/>
  <c r="I268" i="21"/>
  <c r="J268" i="21" s="1"/>
  <c r="I267" i="21"/>
  <c r="J267" i="21" s="1"/>
  <c r="I266" i="21"/>
  <c r="J266" i="21" s="1"/>
  <c r="I265" i="21"/>
  <c r="J265" i="21" s="1"/>
  <c r="I264" i="21"/>
  <c r="J264" i="21" s="1"/>
  <c r="I263" i="21"/>
  <c r="J263" i="21" s="1"/>
  <c r="I262" i="21"/>
  <c r="J262" i="21" s="1"/>
  <c r="I261" i="21"/>
  <c r="J261" i="21" s="1"/>
  <c r="I260" i="21"/>
  <c r="J260" i="21" s="1"/>
  <c r="I259" i="21"/>
  <c r="J259" i="21" s="1"/>
  <c r="I258" i="21"/>
  <c r="J258" i="21" s="1"/>
  <c r="I257" i="21"/>
  <c r="J257" i="21" s="1"/>
  <c r="I256" i="21"/>
  <c r="J256" i="21" s="1"/>
  <c r="I255" i="21"/>
  <c r="J255" i="21" s="1"/>
  <c r="I254" i="21"/>
  <c r="J254" i="21" s="1"/>
  <c r="I253" i="21"/>
  <c r="J253" i="21" s="1"/>
  <c r="I252" i="21"/>
  <c r="J252" i="21" s="1"/>
  <c r="I251" i="21"/>
  <c r="J251" i="21" s="1"/>
  <c r="I250" i="21"/>
  <c r="J250" i="21" s="1"/>
  <c r="I249" i="21"/>
  <c r="J249" i="21" s="1"/>
  <c r="I248" i="21"/>
  <c r="J248" i="21" s="1"/>
  <c r="I247" i="21"/>
  <c r="J247" i="21" s="1"/>
  <c r="I246" i="21"/>
  <c r="J246" i="21" s="1"/>
  <c r="I245" i="21"/>
  <c r="J245" i="21" s="1"/>
  <c r="I244" i="21"/>
  <c r="J244" i="21" s="1"/>
  <c r="I243" i="21"/>
  <c r="J243" i="21" s="1"/>
  <c r="I242" i="21"/>
  <c r="J242" i="21" s="1"/>
  <c r="I241" i="21"/>
  <c r="J241" i="21" s="1"/>
  <c r="I240" i="21"/>
  <c r="J240" i="21" s="1"/>
  <c r="I239" i="21"/>
  <c r="J239" i="21" s="1"/>
  <c r="I238" i="21"/>
  <c r="J238" i="21" s="1"/>
  <c r="I237" i="21"/>
  <c r="J237" i="21" s="1"/>
  <c r="I236" i="21"/>
  <c r="J236" i="21" s="1"/>
  <c r="I235" i="21"/>
  <c r="J235" i="21" s="1"/>
  <c r="I234" i="21"/>
  <c r="J234" i="21" s="1"/>
  <c r="I233" i="21"/>
  <c r="J233" i="21" s="1"/>
  <c r="I232" i="21"/>
  <c r="J232" i="21" s="1"/>
  <c r="I231" i="21"/>
  <c r="J231" i="21" s="1"/>
  <c r="I230" i="21"/>
  <c r="J230" i="21" s="1"/>
  <c r="I229" i="21"/>
  <c r="J229" i="21" s="1"/>
  <c r="I228" i="21"/>
  <c r="J228" i="21" s="1"/>
  <c r="I227" i="21"/>
  <c r="J227" i="21" s="1"/>
  <c r="I226" i="21"/>
  <c r="J226" i="21" s="1"/>
  <c r="I225" i="21"/>
  <c r="J225" i="21" s="1"/>
  <c r="I224" i="21"/>
  <c r="J224" i="21" s="1"/>
  <c r="I223" i="21"/>
  <c r="J223" i="21" s="1"/>
  <c r="I222" i="21"/>
  <c r="J222" i="21" s="1"/>
  <c r="I221" i="21"/>
  <c r="J221" i="21" s="1"/>
  <c r="I220" i="21"/>
  <c r="J220" i="21" s="1"/>
  <c r="I219" i="21"/>
  <c r="J219" i="21" s="1"/>
  <c r="I218" i="21"/>
  <c r="J218" i="21" s="1"/>
  <c r="I217" i="21"/>
  <c r="J217" i="21" s="1"/>
  <c r="I216" i="21"/>
  <c r="J216" i="21" s="1"/>
  <c r="I215" i="21"/>
  <c r="J215" i="21" s="1"/>
  <c r="I214" i="21"/>
  <c r="J214" i="21" s="1"/>
  <c r="I213" i="21"/>
  <c r="J213" i="21" s="1"/>
  <c r="I212" i="21"/>
  <c r="J212" i="21" s="1"/>
  <c r="I211" i="21"/>
  <c r="J211" i="21" s="1"/>
  <c r="I210" i="21"/>
  <c r="J210" i="21" s="1"/>
  <c r="I209" i="21"/>
  <c r="J209" i="21" s="1"/>
  <c r="I208" i="21"/>
  <c r="J208" i="21" s="1"/>
  <c r="I207" i="21"/>
  <c r="J207" i="21" s="1"/>
  <c r="I206" i="21"/>
  <c r="J206" i="21" s="1"/>
  <c r="I205" i="21"/>
  <c r="J205" i="21" s="1"/>
  <c r="I204" i="21"/>
  <c r="J204" i="21" s="1"/>
  <c r="I203" i="21"/>
  <c r="J203" i="21" s="1"/>
  <c r="I202" i="21"/>
  <c r="J202" i="21" s="1"/>
  <c r="I201" i="21"/>
  <c r="J201" i="21" s="1"/>
  <c r="I200" i="21"/>
  <c r="J200" i="21" s="1"/>
  <c r="I199" i="21"/>
  <c r="J199" i="21" s="1"/>
  <c r="I198" i="21"/>
  <c r="J198" i="21" s="1"/>
  <c r="I197" i="21"/>
  <c r="J197" i="21" s="1"/>
  <c r="I196" i="21"/>
  <c r="J196" i="21" s="1"/>
  <c r="I195" i="21"/>
  <c r="J195" i="21" s="1"/>
  <c r="I194" i="21"/>
  <c r="J194" i="21" s="1"/>
  <c r="I193" i="21"/>
  <c r="J193" i="21" s="1"/>
  <c r="I192" i="21"/>
  <c r="J192" i="21" s="1"/>
  <c r="I191" i="21"/>
  <c r="J191" i="21" s="1"/>
  <c r="I190" i="21"/>
  <c r="J190" i="21" s="1"/>
  <c r="I189" i="21"/>
  <c r="J189" i="21" s="1"/>
  <c r="I188" i="21"/>
  <c r="J188" i="21" s="1"/>
  <c r="I187" i="21"/>
  <c r="J187" i="21" s="1"/>
  <c r="I186" i="21"/>
  <c r="J186" i="21" s="1"/>
  <c r="I185" i="21"/>
  <c r="J185" i="21" s="1"/>
  <c r="I184" i="21"/>
  <c r="J184" i="21" s="1"/>
  <c r="I183" i="21"/>
  <c r="J183" i="21" s="1"/>
  <c r="I182" i="21"/>
  <c r="J182" i="21" s="1"/>
  <c r="I181" i="21"/>
  <c r="J181" i="21" s="1"/>
  <c r="I180" i="21"/>
  <c r="J180" i="21" s="1"/>
  <c r="I179" i="21"/>
  <c r="J179" i="21" s="1"/>
  <c r="I178" i="21"/>
  <c r="J178" i="21" s="1"/>
  <c r="I177" i="21"/>
  <c r="J177" i="21" s="1"/>
  <c r="I176" i="21"/>
  <c r="J176" i="21" s="1"/>
  <c r="I175" i="21"/>
  <c r="J175" i="21" s="1"/>
  <c r="I174" i="21"/>
  <c r="J174" i="21" s="1"/>
  <c r="I173" i="21"/>
  <c r="J173" i="21" s="1"/>
  <c r="I172" i="21"/>
  <c r="J172" i="21" s="1"/>
  <c r="I171" i="21"/>
  <c r="J171" i="21" s="1"/>
  <c r="I170" i="21"/>
  <c r="J170" i="21" s="1"/>
  <c r="I169" i="21"/>
  <c r="J169" i="21" s="1"/>
  <c r="I168" i="21"/>
  <c r="J168" i="21" s="1"/>
  <c r="I167" i="21"/>
  <c r="J167" i="21" s="1"/>
  <c r="I166" i="21"/>
  <c r="J166" i="21" s="1"/>
  <c r="I165" i="21"/>
  <c r="J165" i="21" s="1"/>
  <c r="I164" i="21"/>
  <c r="J164" i="21" s="1"/>
  <c r="I163" i="21"/>
  <c r="J163" i="21" s="1"/>
  <c r="I162" i="21"/>
  <c r="J162" i="21" s="1"/>
  <c r="I161" i="21"/>
  <c r="J161" i="21" s="1"/>
  <c r="I160" i="21"/>
  <c r="J160" i="21" s="1"/>
  <c r="I159" i="21"/>
  <c r="J159" i="21" s="1"/>
  <c r="I158" i="21"/>
  <c r="J158" i="21" s="1"/>
  <c r="I157" i="21"/>
  <c r="J157" i="21" s="1"/>
  <c r="I156" i="21"/>
  <c r="J156" i="21" s="1"/>
  <c r="I155" i="21"/>
  <c r="J155" i="21" s="1"/>
  <c r="I154" i="21"/>
  <c r="J154" i="21" s="1"/>
  <c r="I153" i="21"/>
  <c r="J153" i="21" s="1"/>
  <c r="I152" i="21"/>
  <c r="J152" i="21" s="1"/>
  <c r="I151" i="21"/>
  <c r="J151" i="21" s="1"/>
  <c r="I150" i="21"/>
  <c r="J150" i="21" s="1"/>
  <c r="I149" i="21"/>
  <c r="J149" i="21" s="1"/>
  <c r="I148" i="21"/>
  <c r="J148" i="21" s="1"/>
  <c r="I147" i="21"/>
  <c r="J147" i="21" s="1"/>
  <c r="I146" i="21"/>
  <c r="J146" i="21" s="1"/>
  <c r="I145" i="21"/>
  <c r="J145" i="21" s="1"/>
  <c r="I144" i="21"/>
  <c r="J144" i="21" s="1"/>
  <c r="I143" i="21"/>
  <c r="J143" i="21" s="1"/>
  <c r="I142" i="21"/>
  <c r="J142" i="21" s="1"/>
  <c r="I141" i="21"/>
  <c r="J141" i="21" s="1"/>
  <c r="I140" i="21"/>
  <c r="J140" i="21" s="1"/>
  <c r="I139" i="21"/>
  <c r="J139" i="21" s="1"/>
  <c r="I138" i="21"/>
  <c r="J138" i="21" s="1"/>
  <c r="I137" i="21"/>
  <c r="J137" i="21" s="1"/>
  <c r="I136" i="21"/>
  <c r="J136" i="21" s="1"/>
  <c r="I135" i="21"/>
  <c r="J135" i="21" s="1"/>
  <c r="I134" i="21"/>
  <c r="J134" i="21" s="1"/>
  <c r="I133" i="21"/>
  <c r="J133" i="21" s="1"/>
  <c r="I132" i="21"/>
  <c r="J132" i="21" s="1"/>
  <c r="I131" i="21"/>
  <c r="J131" i="21" s="1"/>
  <c r="I130" i="21"/>
  <c r="J130" i="21" s="1"/>
  <c r="I129" i="21"/>
  <c r="J129" i="21" s="1"/>
  <c r="I128" i="21"/>
  <c r="J128" i="21" s="1"/>
  <c r="I127" i="21"/>
  <c r="J127" i="21" s="1"/>
  <c r="I126" i="21"/>
  <c r="J126" i="21" s="1"/>
  <c r="I125" i="21"/>
  <c r="J125" i="21" s="1"/>
  <c r="I124" i="21"/>
  <c r="J124" i="21" s="1"/>
  <c r="I123" i="21"/>
  <c r="J123" i="21" s="1"/>
  <c r="I122" i="21"/>
  <c r="J122" i="21" s="1"/>
  <c r="I121" i="21"/>
  <c r="J121" i="21" s="1"/>
  <c r="I120" i="21"/>
  <c r="J120" i="21" s="1"/>
  <c r="I119" i="21"/>
  <c r="J119" i="21" s="1"/>
  <c r="I118" i="21"/>
  <c r="J118" i="21" s="1"/>
  <c r="I117" i="21"/>
  <c r="J117" i="21" s="1"/>
  <c r="I116" i="21"/>
  <c r="J116" i="21" s="1"/>
  <c r="I115" i="21"/>
  <c r="J115" i="21" s="1"/>
  <c r="I114" i="21"/>
  <c r="J114" i="21" s="1"/>
  <c r="I113" i="21"/>
  <c r="J113" i="21" s="1"/>
  <c r="I112" i="21"/>
  <c r="J112" i="21" s="1"/>
  <c r="I111" i="21"/>
  <c r="J111" i="21" s="1"/>
  <c r="I110" i="21"/>
  <c r="J110" i="21" s="1"/>
  <c r="I109" i="21"/>
  <c r="J109" i="21" s="1"/>
  <c r="I108" i="21"/>
  <c r="J108" i="21" s="1"/>
  <c r="I107" i="21"/>
  <c r="J107" i="21" s="1"/>
  <c r="I106" i="21"/>
  <c r="J106" i="21" s="1"/>
  <c r="I105" i="21"/>
  <c r="J105" i="21" s="1"/>
  <c r="I104" i="21"/>
  <c r="J104" i="21" s="1"/>
  <c r="I103" i="21"/>
  <c r="J103" i="21" s="1"/>
  <c r="I102" i="21"/>
  <c r="J102" i="21" s="1"/>
  <c r="I101" i="21"/>
  <c r="J101" i="21" s="1"/>
  <c r="I100" i="21"/>
  <c r="J100" i="21" s="1"/>
  <c r="I99" i="21"/>
  <c r="J99" i="21" s="1"/>
  <c r="I98" i="21"/>
  <c r="J98" i="21" s="1"/>
  <c r="I97" i="21"/>
  <c r="J97" i="21" s="1"/>
  <c r="I96" i="21"/>
  <c r="J96" i="21" s="1"/>
  <c r="I95" i="21"/>
  <c r="J95" i="21" s="1"/>
  <c r="I94" i="21"/>
  <c r="J94" i="21" s="1"/>
  <c r="I93" i="21"/>
  <c r="J93" i="21" s="1"/>
  <c r="I92" i="21"/>
  <c r="J92" i="21" s="1"/>
  <c r="I91" i="21"/>
  <c r="J91" i="21" s="1"/>
  <c r="I90" i="21"/>
  <c r="J90" i="21" s="1"/>
  <c r="I89" i="21"/>
  <c r="J89" i="21" s="1"/>
  <c r="I88" i="21"/>
  <c r="J88" i="21" s="1"/>
  <c r="I87" i="21"/>
  <c r="J87" i="21" s="1"/>
  <c r="I86" i="21"/>
  <c r="J86" i="21" s="1"/>
  <c r="I85" i="21"/>
  <c r="J85" i="21" s="1"/>
  <c r="I84" i="21"/>
  <c r="J84" i="21" s="1"/>
  <c r="I83" i="21"/>
  <c r="J83" i="21" s="1"/>
  <c r="I82" i="21"/>
  <c r="J82" i="21" s="1"/>
  <c r="I81" i="21"/>
  <c r="J81" i="21" s="1"/>
  <c r="I80" i="21"/>
  <c r="J80" i="21" s="1"/>
  <c r="I79" i="21"/>
  <c r="J79" i="21" s="1"/>
  <c r="I78" i="21"/>
  <c r="J78" i="21" s="1"/>
  <c r="I77" i="21"/>
  <c r="J77" i="21" s="1"/>
  <c r="I76" i="21"/>
  <c r="J76" i="21" s="1"/>
  <c r="I75" i="21"/>
  <c r="J75" i="21" s="1"/>
  <c r="I74" i="21"/>
  <c r="J74" i="21" s="1"/>
  <c r="I73" i="21"/>
  <c r="J73" i="21" s="1"/>
  <c r="I72" i="21"/>
  <c r="J72" i="21" s="1"/>
  <c r="I71" i="21"/>
  <c r="J71" i="21" s="1"/>
  <c r="I70" i="21"/>
  <c r="J70" i="21" s="1"/>
  <c r="I69" i="21"/>
  <c r="J69" i="21" s="1"/>
  <c r="I68" i="21"/>
  <c r="J68" i="21" s="1"/>
  <c r="I67" i="21"/>
  <c r="J67" i="21" s="1"/>
  <c r="I66" i="21"/>
  <c r="J66" i="21" s="1"/>
  <c r="I65" i="21"/>
  <c r="J65" i="21" s="1"/>
  <c r="I64" i="21"/>
  <c r="J64" i="21" s="1"/>
  <c r="I63" i="21"/>
  <c r="J63" i="21" s="1"/>
  <c r="I62" i="21"/>
  <c r="J62" i="21" s="1"/>
  <c r="I61" i="21"/>
  <c r="J61" i="21" s="1"/>
  <c r="I60" i="21"/>
  <c r="J60" i="21" s="1"/>
  <c r="I59" i="21"/>
  <c r="J59" i="21" s="1"/>
  <c r="I58" i="21"/>
  <c r="J58" i="21" s="1"/>
  <c r="I57" i="21"/>
  <c r="J57" i="21" s="1"/>
  <c r="I56" i="21"/>
  <c r="J56" i="21" s="1"/>
  <c r="I55" i="21"/>
  <c r="J55" i="21" s="1"/>
  <c r="I54" i="21"/>
  <c r="J54" i="21" s="1"/>
  <c r="I53" i="21"/>
  <c r="J53" i="21" s="1"/>
  <c r="I52" i="21"/>
  <c r="J52" i="21" s="1"/>
  <c r="I51" i="21"/>
  <c r="J51" i="21" s="1"/>
  <c r="I50" i="21"/>
  <c r="J50" i="21" s="1"/>
  <c r="I49" i="21"/>
  <c r="J49" i="21" s="1"/>
  <c r="I48" i="21"/>
  <c r="J48" i="21" s="1"/>
  <c r="I47" i="21"/>
  <c r="J47" i="21" s="1"/>
  <c r="I46" i="21"/>
  <c r="J46" i="21" s="1"/>
  <c r="I45" i="21"/>
  <c r="J45" i="21" s="1"/>
  <c r="I44" i="21"/>
  <c r="J44" i="21" s="1"/>
  <c r="I43" i="21"/>
  <c r="J43" i="21" s="1"/>
  <c r="I42" i="21"/>
  <c r="J42" i="21" s="1"/>
  <c r="I41" i="21"/>
  <c r="J41" i="21" s="1"/>
  <c r="I40" i="21"/>
  <c r="J40" i="21" s="1"/>
  <c r="I39" i="21"/>
  <c r="J39" i="21" s="1"/>
  <c r="I38" i="21"/>
  <c r="J38" i="21" s="1"/>
  <c r="I37" i="21"/>
  <c r="J37" i="21" s="1"/>
  <c r="I36" i="21"/>
  <c r="J36" i="21" s="1"/>
  <c r="I35" i="21"/>
  <c r="J35" i="21" s="1"/>
  <c r="I34" i="21"/>
  <c r="J34" i="21" s="1"/>
  <c r="I33" i="21"/>
  <c r="J33" i="21" s="1"/>
  <c r="I32" i="21"/>
  <c r="J32" i="21" s="1"/>
  <c r="I31" i="21"/>
  <c r="J31" i="21" s="1"/>
  <c r="I30" i="21"/>
  <c r="J30" i="21" s="1"/>
  <c r="I29" i="21"/>
  <c r="J29" i="21" s="1"/>
  <c r="I28" i="21"/>
  <c r="J28" i="21" s="1"/>
  <c r="I27" i="21"/>
  <c r="J27" i="21" s="1"/>
  <c r="I26" i="21"/>
  <c r="J26" i="21" s="1"/>
  <c r="I25" i="21"/>
  <c r="J25" i="21" s="1"/>
  <c r="I24" i="21"/>
  <c r="J24" i="21" s="1"/>
  <c r="I23" i="21"/>
  <c r="J23" i="21" s="1"/>
  <c r="I22" i="21"/>
  <c r="J22" i="21" s="1"/>
  <c r="I21" i="21"/>
  <c r="J21" i="21" s="1"/>
  <c r="I20" i="21"/>
  <c r="J20" i="21" s="1"/>
  <c r="I19" i="21"/>
  <c r="J19" i="21" s="1"/>
  <c r="I18" i="21"/>
  <c r="J18" i="21" s="1"/>
  <c r="I17" i="21"/>
  <c r="J17" i="21" s="1"/>
  <c r="I16" i="21"/>
  <c r="J16" i="21" s="1"/>
  <c r="I15" i="21"/>
  <c r="J15" i="21" s="1"/>
  <c r="I14" i="21"/>
  <c r="J14" i="21" s="1"/>
  <c r="I13" i="21"/>
  <c r="J13" i="21" s="1"/>
  <c r="I12" i="21"/>
  <c r="J12" i="21" s="1"/>
  <c r="I11" i="21"/>
  <c r="J11" i="21" s="1"/>
  <c r="I10" i="21"/>
  <c r="J10" i="21" s="1"/>
  <c r="I9" i="21"/>
  <c r="J9" i="21" s="1"/>
  <c r="I414" i="18"/>
  <c r="J414" i="18" s="1"/>
  <c r="I413" i="18"/>
  <c r="J413" i="18" s="1"/>
  <c r="I412" i="18"/>
  <c r="J412" i="18" s="1"/>
  <c r="I411" i="18"/>
  <c r="J411" i="18" s="1"/>
  <c r="I410" i="18"/>
  <c r="J410" i="18" s="1"/>
  <c r="I409" i="18"/>
  <c r="J409" i="18" s="1"/>
  <c r="I408" i="18"/>
  <c r="J408" i="18" s="1"/>
  <c r="I407" i="18"/>
  <c r="J407" i="18" s="1"/>
  <c r="I406" i="18"/>
  <c r="J406" i="18" s="1"/>
  <c r="I405" i="18"/>
  <c r="J405" i="18" s="1"/>
  <c r="I404" i="18"/>
  <c r="J404" i="18" s="1"/>
  <c r="I403" i="18"/>
  <c r="J403" i="18" s="1"/>
  <c r="I402" i="18"/>
  <c r="J402" i="18" s="1"/>
  <c r="I401" i="18"/>
  <c r="J401" i="18" s="1"/>
  <c r="I400" i="18"/>
  <c r="J400" i="18" s="1"/>
  <c r="I399" i="18"/>
  <c r="J399" i="18" s="1"/>
  <c r="I398" i="18"/>
  <c r="J398" i="18" s="1"/>
  <c r="I397" i="18"/>
  <c r="J397" i="18" s="1"/>
  <c r="I396" i="18"/>
  <c r="J396" i="18" s="1"/>
  <c r="I395" i="18"/>
  <c r="J395" i="18" s="1"/>
  <c r="I394" i="18"/>
  <c r="J394" i="18" s="1"/>
  <c r="I393" i="18"/>
  <c r="J393" i="18" s="1"/>
  <c r="I392" i="18"/>
  <c r="J392" i="18" s="1"/>
  <c r="I391" i="18"/>
  <c r="J391" i="18" s="1"/>
  <c r="I390" i="18"/>
  <c r="J390" i="18" s="1"/>
  <c r="I389" i="18"/>
  <c r="J389" i="18" s="1"/>
  <c r="I388" i="18"/>
  <c r="J388" i="18" s="1"/>
  <c r="I387" i="18"/>
  <c r="J387" i="18" s="1"/>
  <c r="I386" i="18"/>
  <c r="J386" i="18" s="1"/>
  <c r="I385" i="18"/>
  <c r="J385" i="18" s="1"/>
  <c r="I384" i="18"/>
  <c r="J384" i="18" s="1"/>
  <c r="I383" i="18"/>
  <c r="J383" i="18" s="1"/>
  <c r="I382" i="18"/>
  <c r="J382" i="18" s="1"/>
  <c r="I381" i="18"/>
  <c r="J381" i="18" s="1"/>
  <c r="I380" i="18"/>
  <c r="J380" i="18" s="1"/>
  <c r="I379" i="18"/>
  <c r="J379" i="18" s="1"/>
  <c r="I378" i="18"/>
  <c r="J378" i="18" s="1"/>
  <c r="I377" i="18"/>
  <c r="J377" i="18" s="1"/>
  <c r="I376" i="18"/>
  <c r="J376" i="18" s="1"/>
  <c r="I375" i="18"/>
  <c r="J375" i="18" s="1"/>
  <c r="I374" i="18"/>
  <c r="J374" i="18" s="1"/>
  <c r="I373" i="18"/>
  <c r="J373" i="18" s="1"/>
  <c r="I372" i="18"/>
  <c r="J372" i="18" s="1"/>
  <c r="I371" i="18"/>
  <c r="J371" i="18" s="1"/>
  <c r="I370" i="18"/>
  <c r="J370" i="18" s="1"/>
  <c r="I369" i="18"/>
  <c r="J369" i="18" s="1"/>
  <c r="I368" i="18"/>
  <c r="J368" i="18" s="1"/>
  <c r="I367" i="18"/>
  <c r="J367" i="18" s="1"/>
  <c r="I366" i="18"/>
  <c r="J366" i="18" s="1"/>
  <c r="I365" i="18"/>
  <c r="J365" i="18" s="1"/>
  <c r="I364" i="18"/>
  <c r="J364" i="18" s="1"/>
  <c r="I363" i="18"/>
  <c r="J363" i="18" s="1"/>
  <c r="I362" i="18"/>
  <c r="J362" i="18" s="1"/>
  <c r="I361" i="18"/>
  <c r="J361" i="18" s="1"/>
  <c r="I360" i="18"/>
  <c r="J360" i="18" s="1"/>
  <c r="I359" i="18"/>
  <c r="J359" i="18" s="1"/>
  <c r="I358" i="18"/>
  <c r="J358" i="18" s="1"/>
  <c r="I357" i="18"/>
  <c r="J357" i="18" s="1"/>
  <c r="I356" i="18"/>
  <c r="J356" i="18" s="1"/>
  <c r="I355" i="18"/>
  <c r="J355" i="18" s="1"/>
  <c r="I354" i="18"/>
  <c r="J354" i="18" s="1"/>
  <c r="I353" i="18"/>
  <c r="J353" i="18" s="1"/>
  <c r="I352" i="18"/>
  <c r="J352" i="18" s="1"/>
  <c r="I351" i="18"/>
  <c r="J351" i="18" s="1"/>
  <c r="I350" i="18"/>
  <c r="J350" i="18" s="1"/>
  <c r="I349" i="18"/>
  <c r="J349" i="18" s="1"/>
  <c r="I348" i="18"/>
  <c r="J348" i="18" s="1"/>
  <c r="I347" i="18"/>
  <c r="J347" i="18" s="1"/>
  <c r="I346" i="18"/>
  <c r="J346" i="18" s="1"/>
  <c r="I345" i="18"/>
  <c r="J345" i="18" s="1"/>
  <c r="I344" i="18"/>
  <c r="J344" i="18" s="1"/>
  <c r="I343" i="18"/>
  <c r="J343" i="18" s="1"/>
  <c r="I342" i="18"/>
  <c r="J342" i="18" s="1"/>
  <c r="I341" i="18"/>
  <c r="J341" i="18" s="1"/>
  <c r="I340" i="18"/>
  <c r="J340" i="18" s="1"/>
  <c r="I339" i="18"/>
  <c r="J339" i="18" s="1"/>
  <c r="I338" i="18"/>
  <c r="J338" i="18" s="1"/>
  <c r="I337" i="18"/>
  <c r="J337" i="18" s="1"/>
  <c r="I336" i="18"/>
  <c r="J336" i="18" s="1"/>
  <c r="I335" i="18"/>
  <c r="J335" i="18" s="1"/>
  <c r="I334" i="18"/>
  <c r="J334" i="18" s="1"/>
  <c r="I333" i="18"/>
  <c r="J333" i="18" s="1"/>
  <c r="I332" i="18"/>
  <c r="J332" i="18" s="1"/>
  <c r="I331" i="18"/>
  <c r="J331" i="18" s="1"/>
  <c r="I330" i="18"/>
  <c r="J330" i="18" s="1"/>
  <c r="I329" i="18"/>
  <c r="J329" i="18" s="1"/>
  <c r="I328" i="18"/>
  <c r="J328" i="18" s="1"/>
  <c r="I327" i="18"/>
  <c r="J327" i="18" s="1"/>
  <c r="I326" i="18"/>
  <c r="J326" i="18" s="1"/>
  <c r="I325" i="18"/>
  <c r="J325" i="18" s="1"/>
  <c r="I324" i="18"/>
  <c r="J324" i="18" s="1"/>
  <c r="I323" i="18"/>
  <c r="J323" i="18" s="1"/>
  <c r="I322" i="18"/>
  <c r="J322" i="18" s="1"/>
  <c r="I321" i="18"/>
  <c r="J321" i="18" s="1"/>
  <c r="I320" i="18"/>
  <c r="J320" i="18" s="1"/>
  <c r="I319" i="18"/>
  <c r="J319" i="18" s="1"/>
  <c r="I318" i="18"/>
  <c r="J318" i="18" s="1"/>
  <c r="I317" i="18"/>
  <c r="J317" i="18" s="1"/>
  <c r="I316" i="18"/>
  <c r="J316" i="18" s="1"/>
  <c r="I315" i="18"/>
  <c r="J315" i="18" s="1"/>
  <c r="I314" i="18"/>
  <c r="J314" i="18" s="1"/>
  <c r="I313" i="18"/>
  <c r="J313" i="18" s="1"/>
  <c r="I312" i="18"/>
  <c r="J312" i="18" s="1"/>
  <c r="I311" i="18"/>
  <c r="J311" i="18" s="1"/>
  <c r="I310" i="18"/>
  <c r="J310" i="18" s="1"/>
  <c r="I309" i="18"/>
  <c r="J309" i="18" s="1"/>
  <c r="I308" i="18"/>
  <c r="J308" i="18" s="1"/>
  <c r="I307" i="18"/>
  <c r="J307" i="18" s="1"/>
  <c r="I306" i="18"/>
  <c r="J306" i="18" s="1"/>
  <c r="I305" i="18"/>
  <c r="J305" i="18" s="1"/>
  <c r="I304" i="18"/>
  <c r="J304" i="18" s="1"/>
  <c r="I303" i="18"/>
  <c r="J303" i="18" s="1"/>
  <c r="I302" i="18"/>
  <c r="J302" i="18" s="1"/>
  <c r="I301" i="18"/>
  <c r="J301" i="18" s="1"/>
  <c r="I300" i="18"/>
  <c r="J300" i="18" s="1"/>
  <c r="I299" i="18"/>
  <c r="J299" i="18" s="1"/>
  <c r="I298" i="18"/>
  <c r="J298" i="18" s="1"/>
  <c r="I297" i="18"/>
  <c r="J297" i="18" s="1"/>
  <c r="I296" i="18"/>
  <c r="J296" i="18" s="1"/>
  <c r="I295" i="18"/>
  <c r="J295" i="18" s="1"/>
  <c r="I294" i="18"/>
  <c r="J294" i="18" s="1"/>
  <c r="I293" i="18"/>
  <c r="J293" i="18" s="1"/>
  <c r="I292" i="18"/>
  <c r="J292" i="18" s="1"/>
  <c r="I291" i="18"/>
  <c r="J291" i="18" s="1"/>
  <c r="I290" i="18"/>
  <c r="J290" i="18" s="1"/>
  <c r="I289" i="18"/>
  <c r="J289" i="18" s="1"/>
  <c r="I288" i="18"/>
  <c r="J288" i="18" s="1"/>
  <c r="I287" i="18"/>
  <c r="J287" i="18" s="1"/>
  <c r="I286" i="18"/>
  <c r="J286" i="18" s="1"/>
  <c r="I285" i="18"/>
  <c r="J285" i="18" s="1"/>
  <c r="I284" i="18"/>
  <c r="J284" i="18" s="1"/>
  <c r="I283" i="18"/>
  <c r="J283" i="18" s="1"/>
  <c r="I282" i="18"/>
  <c r="J282" i="18" s="1"/>
  <c r="I281" i="18"/>
  <c r="J281" i="18" s="1"/>
  <c r="I280" i="18"/>
  <c r="J280" i="18" s="1"/>
  <c r="I279" i="18"/>
  <c r="J279" i="18" s="1"/>
  <c r="I278" i="18"/>
  <c r="J278" i="18" s="1"/>
  <c r="I277" i="18"/>
  <c r="J277" i="18" s="1"/>
  <c r="I276" i="18"/>
  <c r="J276" i="18" s="1"/>
  <c r="I275" i="18"/>
  <c r="J275" i="18" s="1"/>
  <c r="I274" i="18"/>
  <c r="J274" i="18" s="1"/>
  <c r="I273" i="18"/>
  <c r="J273" i="18" s="1"/>
  <c r="I272" i="18"/>
  <c r="J272" i="18" s="1"/>
  <c r="I271" i="18"/>
  <c r="J271" i="18" s="1"/>
  <c r="I270" i="18"/>
  <c r="J270" i="18" s="1"/>
  <c r="I269" i="18"/>
  <c r="J269" i="18" s="1"/>
  <c r="I268" i="18"/>
  <c r="J268" i="18" s="1"/>
  <c r="I267" i="18"/>
  <c r="J267" i="18" s="1"/>
  <c r="I266" i="18"/>
  <c r="J266" i="18" s="1"/>
  <c r="I265" i="18"/>
  <c r="J265" i="18" s="1"/>
  <c r="I264" i="18"/>
  <c r="J264" i="18" s="1"/>
  <c r="I263" i="18"/>
  <c r="J263" i="18" s="1"/>
  <c r="I262" i="18"/>
  <c r="J262" i="18" s="1"/>
  <c r="I261" i="18"/>
  <c r="J261" i="18" s="1"/>
  <c r="I260" i="18"/>
  <c r="J260" i="18" s="1"/>
  <c r="I259" i="18"/>
  <c r="J259" i="18" s="1"/>
  <c r="I258" i="18"/>
  <c r="J258" i="18" s="1"/>
  <c r="I257" i="18"/>
  <c r="J257" i="18" s="1"/>
  <c r="I256" i="18"/>
  <c r="J256" i="18" s="1"/>
  <c r="I255" i="18"/>
  <c r="J255" i="18" s="1"/>
  <c r="I254" i="18"/>
  <c r="J254" i="18" s="1"/>
  <c r="I253" i="18"/>
  <c r="J253" i="18" s="1"/>
  <c r="I252" i="18"/>
  <c r="J252" i="18" s="1"/>
  <c r="I251" i="18"/>
  <c r="J251" i="18" s="1"/>
  <c r="I250" i="18"/>
  <c r="J250" i="18" s="1"/>
  <c r="I249" i="18"/>
  <c r="J249" i="18" s="1"/>
  <c r="I248" i="18"/>
  <c r="J248" i="18" s="1"/>
  <c r="I247" i="18"/>
  <c r="J247" i="18" s="1"/>
  <c r="I246" i="18"/>
  <c r="J246" i="18" s="1"/>
  <c r="I245" i="18"/>
  <c r="J245" i="18" s="1"/>
  <c r="I244" i="18"/>
  <c r="J244" i="18" s="1"/>
  <c r="I243" i="18"/>
  <c r="J243" i="18" s="1"/>
  <c r="I242" i="18"/>
  <c r="J242" i="18" s="1"/>
  <c r="I241" i="18"/>
  <c r="J241" i="18" s="1"/>
  <c r="I240" i="18"/>
  <c r="J240" i="18" s="1"/>
  <c r="I239" i="18"/>
  <c r="J239" i="18" s="1"/>
  <c r="I238" i="18"/>
  <c r="J238" i="18" s="1"/>
  <c r="I237" i="18"/>
  <c r="J237" i="18" s="1"/>
  <c r="I236" i="18"/>
  <c r="J236" i="18" s="1"/>
  <c r="I235" i="18"/>
  <c r="J235" i="18" s="1"/>
  <c r="I234" i="18"/>
  <c r="J234" i="18" s="1"/>
  <c r="I233" i="18"/>
  <c r="J233" i="18" s="1"/>
  <c r="I232" i="18"/>
  <c r="J232" i="18" s="1"/>
  <c r="I231" i="18"/>
  <c r="J231" i="18" s="1"/>
  <c r="I230" i="18"/>
  <c r="J230" i="18" s="1"/>
  <c r="I229" i="18"/>
  <c r="J229" i="18" s="1"/>
  <c r="I228" i="18"/>
  <c r="J228" i="18" s="1"/>
  <c r="I227" i="18"/>
  <c r="J227" i="18" s="1"/>
  <c r="I226" i="18"/>
  <c r="J226" i="18" s="1"/>
  <c r="I225" i="18"/>
  <c r="J225" i="18" s="1"/>
  <c r="I224" i="18"/>
  <c r="J224" i="18" s="1"/>
  <c r="I223" i="18"/>
  <c r="J223" i="18" s="1"/>
  <c r="I222" i="18"/>
  <c r="J222" i="18" s="1"/>
  <c r="I221" i="18"/>
  <c r="J221" i="18" s="1"/>
  <c r="I220" i="18"/>
  <c r="J220" i="18" s="1"/>
  <c r="I219" i="18"/>
  <c r="J219" i="18" s="1"/>
  <c r="I218" i="18"/>
  <c r="J218" i="18" s="1"/>
  <c r="I217" i="18"/>
  <c r="J217" i="18" s="1"/>
  <c r="I216" i="18"/>
  <c r="J216" i="18" s="1"/>
  <c r="I215" i="18"/>
  <c r="J215" i="18" s="1"/>
  <c r="I214" i="18"/>
  <c r="J214" i="18" s="1"/>
  <c r="I213" i="18"/>
  <c r="J213" i="18" s="1"/>
  <c r="I212" i="18"/>
  <c r="J212" i="18" s="1"/>
  <c r="I211" i="18"/>
  <c r="J211" i="18" s="1"/>
  <c r="I210" i="18"/>
  <c r="J210" i="18" s="1"/>
  <c r="I209" i="18"/>
  <c r="J209" i="18" s="1"/>
  <c r="I208" i="18"/>
  <c r="J208" i="18" s="1"/>
  <c r="I207" i="18"/>
  <c r="J207" i="18" s="1"/>
  <c r="I206" i="18"/>
  <c r="J206" i="18" s="1"/>
  <c r="I205" i="18"/>
  <c r="J205" i="18" s="1"/>
  <c r="I204" i="18"/>
  <c r="J204" i="18" s="1"/>
  <c r="I203" i="18"/>
  <c r="J203" i="18" s="1"/>
  <c r="I202" i="18"/>
  <c r="J202" i="18" s="1"/>
  <c r="I201" i="18"/>
  <c r="J201" i="18" s="1"/>
  <c r="I200" i="18"/>
  <c r="J200" i="18" s="1"/>
  <c r="I199" i="18"/>
  <c r="J199" i="18" s="1"/>
  <c r="I198" i="18"/>
  <c r="J198" i="18" s="1"/>
  <c r="I197" i="18"/>
  <c r="J197" i="18" s="1"/>
  <c r="I196" i="18"/>
  <c r="J196" i="18" s="1"/>
  <c r="I195" i="18"/>
  <c r="J195" i="18" s="1"/>
  <c r="I194" i="18"/>
  <c r="J194" i="18" s="1"/>
  <c r="I193" i="18"/>
  <c r="J193" i="18" s="1"/>
  <c r="I192" i="18"/>
  <c r="J192" i="18" s="1"/>
  <c r="I191" i="18"/>
  <c r="J191" i="18" s="1"/>
  <c r="I190" i="18"/>
  <c r="J190" i="18" s="1"/>
  <c r="I189" i="18"/>
  <c r="J189" i="18" s="1"/>
  <c r="I188" i="18"/>
  <c r="J188" i="18" s="1"/>
  <c r="I187" i="18"/>
  <c r="J187" i="18" s="1"/>
  <c r="I186" i="18"/>
  <c r="J186" i="18" s="1"/>
  <c r="I185" i="18"/>
  <c r="J185" i="18" s="1"/>
  <c r="I184" i="18"/>
  <c r="J184" i="18" s="1"/>
  <c r="I183" i="18"/>
  <c r="J183" i="18" s="1"/>
  <c r="I182" i="18"/>
  <c r="J182" i="18" s="1"/>
  <c r="I181" i="18"/>
  <c r="J181" i="18" s="1"/>
  <c r="I180" i="18"/>
  <c r="J180" i="18" s="1"/>
  <c r="I179" i="18"/>
  <c r="J179" i="18" s="1"/>
  <c r="I178" i="18"/>
  <c r="J178" i="18" s="1"/>
  <c r="I177" i="18"/>
  <c r="J177" i="18" s="1"/>
  <c r="I176" i="18"/>
  <c r="J176" i="18" s="1"/>
  <c r="I175" i="18"/>
  <c r="J175" i="18" s="1"/>
  <c r="I174" i="18"/>
  <c r="J174" i="18" s="1"/>
  <c r="I173" i="18"/>
  <c r="J173" i="18" s="1"/>
  <c r="I172" i="18"/>
  <c r="J172" i="18" s="1"/>
  <c r="I171" i="18"/>
  <c r="J171" i="18" s="1"/>
  <c r="I170" i="18"/>
  <c r="J170" i="18" s="1"/>
  <c r="I169" i="18"/>
  <c r="J169" i="18" s="1"/>
  <c r="I168" i="18"/>
  <c r="J168" i="18" s="1"/>
  <c r="I167" i="18"/>
  <c r="J167" i="18" s="1"/>
  <c r="I166" i="18"/>
  <c r="J166" i="18" s="1"/>
  <c r="I165" i="18"/>
  <c r="J165" i="18" s="1"/>
  <c r="I164" i="18"/>
  <c r="J164" i="18" s="1"/>
  <c r="I163" i="18"/>
  <c r="J163" i="18" s="1"/>
  <c r="I162" i="18"/>
  <c r="J162" i="18" s="1"/>
  <c r="I161" i="18"/>
  <c r="J161" i="18" s="1"/>
  <c r="I160" i="18"/>
  <c r="J160" i="18" s="1"/>
  <c r="I159" i="18"/>
  <c r="J159" i="18" s="1"/>
  <c r="I158" i="18"/>
  <c r="J158" i="18" s="1"/>
  <c r="I157" i="18"/>
  <c r="J157" i="18" s="1"/>
  <c r="I156" i="18"/>
  <c r="J156" i="18" s="1"/>
  <c r="I155" i="18"/>
  <c r="J155" i="18" s="1"/>
  <c r="I154" i="18"/>
  <c r="J154" i="18" s="1"/>
  <c r="I153" i="18"/>
  <c r="J153" i="18" s="1"/>
  <c r="I152" i="18"/>
  <c r="J152" i="18" s="1"/>
  <c r="I151" i="18"/>
  <c r="J151" i="18" s="1"/>
  <c r="I150" i="18"/>
  <c r="J150" i="18" s="1"/>
  <c r="I149" i="18"/>
  <c r="J149" i="18" s="1"/>
  <c r="I148" i="18"/>
  <c r="J148" i="18" s="1"/>
  <c r="I147" i="18"/>
  <c r="J147" i="18" s="1"/>
  <c r="I146" i="18"/>
  <c r="J146" i="18" s="1"/>
  <c r="I145" i="18"/>
  <c r="J145" i="18" s="1"/>
  <c r="I144" i="18"/>
  <c r="J144" i="18" s="1"/>
  <c r="I143" i="18"/>
  <c r="J143" i="18" s="1"/>
  <c r="I142" i="18"/>
  <c r="J142" i="18" s="1"/>
  <c r="I141" i="18"/>
  <c r="J141" i="18" s="1"/>
  <c r="I140" i="18"/>
  <c r="J140" i="18" s="1"/>
  <c r="I139" i="18"/>
  <c r="J139" i="18" s="1"/>
  <c r="I138" i="18"/>
  <c r="J138" i="18" s="1"/>
  <c r="I137" i="18"/>
  <c r="J137" i="18" s="1"/>
  <c r="I136" i="18"/>
  <c r="J136" i="18" s="1"/>
  <c r="I135" i="18"/>
  <c r="J135" i="18" s="1"/>
  <c r="I134" i="18"/>
  <c r="J134" i="18" s="1"/>
  <c r="I133" i="18"/>
  <c r="J133" i="18" s="1"/>
  <c r="I132" i="18"/>
  <c r="J132" i="18" s="1"/>
  <c r="I131" i="18"/>
  <c r="J131" i="18" s="1"/>
  <c r="I130" i="18"/>
  <c r="J130" i="18" s="1"/>
  <c r="I129" i="18"/>
  <c r="J129" i="18" s="1"/>
  <c r="I128" i="18"/>
  <c r="J128" i="18" s="1"/>
  <c r="I127" i="18"/>
  <c r="J127" i="18" s="1"/>
  <c r="I126" i="18"/>
  <c r="J126" i="18" s="1"/>
  <c r="I125" i="18"/>
  <c r="J125" i="18" s="1"/>
  <c r="I124" i="18"/>
  <c r="J124" i="18" s="1"/>
  <c r="I123" i="18"/>
  <c r="J123" i="18" s="1"/>
  <c r="I122" i="18"/>
  <c r="J122" i="18" s="1"/>
  <c r="I121" i="18"/>
  <c r="J121" i="18" s="1"/>
  <c r="I120" i="18"/>
  <c r="J120" i="18" s="1"/>
  <c r="I119" i="18"/>
  <c r="J119" i="18" s="1"/>
  <c r="I118" i="18"/>
  <c r="J118" i="18" s="1"/>
  <c r="I117" i="18"/>
  <c r="J117" i="18" s="1"/>
  <c r="I116" i="18"/>
  <c r="J116" i="18" s="1"/>
  <c r="I115" i="18"/>
  <c r="J115" i="18" s="1"/>
  <c r="I114" i="18"/>
  <c r="J114" i="18" s="1"/>
  <c r="I113" i="18"/>
  <c r="J113" i="18" s="1"/>
  <c r="I112" i="18"/>
  <c r="J112" i="18" s="1"/>
  <c r="I111" i="18"/>
  <c r="J111" i="18" s="1"/>
  <c r="I110" i="18"/>
  <c r="J110" i="18" s="1"/>
  <c r="I109" i="18"/>
  <c r="J109" i="18" s="1"/>
  <c r="I108" i="18"/>
  <c r="J108" i="18" s="1"/>
  <c r="I107" i="18"/>
  <c r="J107" i="18" s="1"/>
  <c r="I106" i="18"/>
  <c r="J106" i="18" s="1"/>
  <c r="I105" i="18"/>
  <c r="J105" i="18" s="1"/>
  <c r="I104" i="18"/>
  <c r="J104" i="18" s="1"/>
  <c r="I103" i="18"/>
  <c r="J103" i="18" s="1"/>
  <c r="I102" i="18"/>
  <c r="J102" i="18" s="1"/>
  <c r="I101" i="18"/>
  <c r="J101" i="18" s="1"/>
  <c r="I100" i="18"/>
  <c r="J100" i="18" s="1"/>
  <c r="I99" i="18"/>
  <c r="J99" i="18" s="1"/>
  <c r="I98" i="18"/>
  <c r="J98" i="18" s="1"/>
  <c r="I97" i="18"/>
  <c r="J97" i="18" s="1"/>
  <c r="I96" i="18"/>
  <c r="J96" i="18" s="1"/>
  <c r="I95" i="18"/>
  <c r="J95" i="18" s="1"/>
  <c r="I94" i="18"/>
  <c r="J94" i="18" s="1"/>
  <c r="I93" i="18"/>
  <c r="J93" i="18" s="1"/>
  <c r="I92" i="18"/>
  <c r="J92" i="18" s="1"/>
  <c r="I91" i="18"/>
  <c r="J91" i="18" s="1"/>
  <c r="I90" i="18"/>
  <c r="J90" i="18" s="1"/>
  <c r="I89" i="18"/>
  <c r="J89" i="18" s="1"/>
  <c r="I88" i="18"/>
  <c r="J88" i="18" s="1"/>
  <c r="I87" i="18"/>
  <c r="J87" i="18" s="1"/>
  <c r="I86" i="18"/>
  <c r="J86" i="18" s="1"/>
  <c r="I85" i="18"/>
  <c r="J85" i="18" s="1"/>
  <c r="I84" i="18"/>
  <c r="J84" i="18" s="1"/>
  <c r="I83" i="18"/>
  <c r="J83" i="18" s="1"/>
  <c r="I82" i="18"/>
  <c r="J82" i="18" s="1"/>
  <c r="I81" i="18"/>
  <c r="J81" i="18" s="1"/>
  <c r="I80" i="18"/>
  <c r="J80" i="18" s="1"/>
  <c r="I79" i="18"/>
  <c r="J79" i="18" s="1"/>
  <c r="I78" i="18"/>
  <c r="J78" i="18" s="1"/>
  <c r="I77" i="18"/>
  <c r="J77" i="18" s="1"/>
  <c r="I76" i="18"/>
  <c r="J76" i="18" s="1"/>
  <c r="I75" i="18"/>
  <c r="J75" i="18" s="1"/>
  <c r="I74" i="18"/>
  <c r="J74" i="18" s="1"/>
  <c r="I73" i="18"/>
  <c r="J73" i="18" s="1"/>
  <c r="I72" i="18"/>
  <c r="J72" i="18" s="1"/>
  <c r="I71" i="18"/>
  <c r="J71" i="18" s="1"/>
  <c r="I70" i="18"/>
  <c r="J70" i="18" s="1"/>
  <c r="I69" i="18"/>
  <c r="J69" i="18" s="1"/>
  <c r="I68" i="18"/>
  <c r="J68" i="18" s="1"/>
  <c r="I67" i="18"/>
  <c r="J67" i="18" s="1"/>
  <c r="I66" i="18"/>
  <c r="J66" i="18" s="1"/>
  <c r="I65" i="18"/>
  <c r="J65" i="18" s="1"/>
  <c r="I64" i="18"/>
  <c r="J64" i="18" s="1"/>
  <c r="I63" i="18"/>
  <c r="J63" i="18" s="1"/>
  <c r="I62" i="18"/>
  <c r="J62" i="18" s="1"/>
  <c r="I61" i="18"/>
  <c r="J61" i="18" s="1"/>
  <c r="I60" i="18"/>
  <c r="J60" i="18" s="1"/>
  <c r="I59" i="18"/>
  <c r="J59" i="18" s="1"/>
  <c r="I58" i="18"/>
  <c r="J58" i="18" s="1"/>
  <c r="I57" i="18"/>
  <c r="J57" i="18" s="1"/>
  <c r="I56" i="18"/>
  <c r="J56" i="18" s="1"/>
  <c r="I55" i="18"/>
  <c r="J55" i="18" s="1"/>
  <c r="I54" i="18"/>
  <c r="J54" i="18" s="1"/>
  <c r="I53" i="18"/>
  <c r="J53" i="18" s="1"/>
  <c r="I52" i="18"/>
  <c r="J52" i="18" s="1"/>
  <c r="I51" i="18"/>
  <c r="J51" i="18" s="1"/>
  <c r="I50" i="18"/>
  <c r="J50" i="18" s="1"/>
  <c r="I49" i="18"/>
  <c r="J49" i="18" s="1"/>
  <c r="I48" i="18"/>
  <c r="J48" i="18" s="1"/>
  <c r="I47" i="18"/>
  <c r="J47" i="18" s="1"/>
  <c r="I46" i="18"/>
  <c r="J46" i="18" s="1"/>
  <c r="I45" i="18"/>
  <c r="J45" i="18" s="1"/>
  <c r="I44" i="18"/>
  <c r="J44" i="18" s="1"/>
  <c r="I43" i="18"/>
  <c r="J43" i="18" s="1"/>
  <c r="I42" i="18"/>
  <c r="J42" i="18" s="1"/>
  <c r="I41" i="18"/>
  <c r="J41" i="18" s="1"/>
  <c r="I40" i="18"/>
  <c r="J40" i="18" s="1"/>
  <c r="I39" i="18"/>
  <c r="J39" i="18" s="1"/>
  <c r="I38" i="18"/>
  <c r="J38" i="18" s="1"/>
  <c r="I37" i="18"/>
  <c r="J37" i="18" s="1"/>
  <c r="I36" i="18"/>
  <c r="J36" i="18" s="1"/>
  <c r="I35" i="18"/>
  <c r="J35" i="18" s="1"/>
  <c r="I34" i="18"/>
  <c r="J34" i="18" s="1"/>
  <c r="I33" i="18"/>
  <c r="J33" i="18" s="1"/>
  <c r="I32" i="18"/>
  <c r="J32" i="18" s="1"/>
  <c r="I31" i="18"/>
  <c r="J31" i="18" s="1"/>
  <c r="I30" i="18"/>
  <c r="J30" i="18" s="1"/>
  <c r="I29" i="18"/>
  <c r="J29" i="18" s="1"/>
  <c r="I28" i="18"/>
  <c r="J28" i="18" s="1"/>
  <c r="I27" i="18"/>
  <c r="J27" i="18" s="1"/>
  <c r="I26" i="18"/>
  <c r="J26" i="18" s="1"/>
  <c r="I25" i="18"/>
  <c r="J25" i="18" s="1"/>
  <c r="I24" i="18"/>
  <c r="J24" i="18" s="1"/>
  <c r="I23" i="18"/>
  <c r="J23" i="18" s="1"/>
  <c r="I22" i="18"/>
  <c r="J22" i="18" s="1"/>
  <c r="I21" i="18"/>
  <c r="J21" i="18" s="1"/>
  <c r="I20" i="18"/>
  <c r="J20" i="18" s="1"/>
  <c r="I19" i="18"/>
  <c r="J19" i="18" s="1"/>
  <c r="I18" i="18"/>
  <c r="J18" i="18" s="1"/>
  <c r="I17" i="18"/>
  <c r="J17" i="18" s="1"/>
  <c r="I16" i="18"/>
  <c r="J16" i="18" s="1"/>
  <c r="I15" i="18"/>
  <c r="J15" i="18" s="1"/>
  <c r="I14" i="18"/>
  <c r="J14" i="18" s="1"/>
  <c r="I13" i="18"/>
  <c r="J13" i="18" s="1"/>
  <c r="I12" i="18"/>
  <c r="J12" i="18" s="1"/>
  <c r="I11" i="18"/>
  <c r="J11" i="18" s="1"/>
  <c r="I10" i="18"/>
  <c r="J10" i="18" s="1"/>
  <c r="I9" i="18"/>
  <c r="J9" i="18" s="1"/>
  <c r="I414" i="17"/>
  <c r="J414" i="17" s="1"/>
  <c r="I413" i="17"/>
  <c r="J413" i="17" s="1"/>
  <c r="I412" i="17"/>
  <c r="J412" i="17" s="1"/>
  <c r="I411" i="17"/>
  <c r="J411" i="17" s="1"/>
  <c r="I410" i="17"/>
  <c r="J410" i="17" s="1"/>
  <c r="I409" i="17"/>
  <c r="J409" i="17" s="1"/>
  <c r="I408" i="17"/>
  <c r="J408" i="17" s="1"/>
  <c r="I407" i="17"/>
  <c r="J407" i="17" s="1"/>
  <c r="I406" i="17"/>
  <c r="J406" i="17" s="1"/>
  <c r="I405" i="17"/>
  <c r="J405" i="17" s="1"/>
  <c r="I404" i="17"/>
  <c r="J404" i="17" s="1"/>
  <c r="I403" i="17"/>
  <c r="J403" i="17" s="1"/>
  <c r="I402" i="17"/>
  <c r="J402" i="17" s="1"/>
  <c r="I401" i="17"/>
  <c r="J401" i="17" s="1"/>
  <c r="I400" i="17"/>
  <c r="J400" i="17" s="1"/>
  <c r="I399" i="17"/>
  <c r="J399" i="17" s="1"/>
  <c r="I398" i="17"/>
  <c r="J398" i="17" s="1"/>
  <c r="I397" i="17"/>
  <c r="J397" i="17" s="1"/>
  <c r="I396" i="17"/>
  <c r="J396" i="17" s="1"/>
  <c r="I395" i="17"/>
  <c r="J395" i="17" s="1"/>
  <c r="I394" i="17"/>
  <c r="J394" i="17" s="1"/>
  <c r="I393" i="17"/>
  <c r="J393" i="17" s="1"/>
  <c r="I392" i="17"/>
  <c r="J392" i="17" s="1"/>
  <c r="I391" i="17"/>
  <c r="J391" i="17" s="1"/>
  <c r="I390" i="17"/>
  <c r="J390" i="17" s="1"/>
  <c r="I389" i="17"/>
  <c r="J389" i="17" s="1"/>
  <c r="I388" i="17"/>
  <c r="J388" i="17" s="1"/>
  <c r="I387" i="17"/>
  <c r="J387" i="17" s="1"/>
  <c r="I386" i="17"/>
  <c r="J386" i="17" s="1"/>
  <c r="I385" i="17"/>
  <c r="J385" i="17" s="1"/>
  <c r="I384" i="17"/>
  <c r="J384" i="17" s="1"/>
  <c r="I383" i="17"/>
  <c r="J383" i="17" s="1"/>
  <c r="I382" i="17"/>
  <c r="J382" i="17" s="1"/>
  <c r="I381" i="17"/>
  <c r="J381" i="17" s="1"/>
  <c r="I380" i="17"/>
  <c r="J380" i="17" s="1"/>
  <c r="I379" i="17"/>
  <c r="J379" i="17" s="1"/>
  <c r="I378" i="17"/>
  <c r="J378" i="17" s="1"/>
  <c r="I377" i="17"/>
  <c r="J377" i="17" s="1"/>
  <c r="I376" i="17"/>
  <c r="J376" i="17" s="1"/>
  <c r="I375" i="17"/>
  <c r="J375" i="17" s="1"/>
  <c r="I374" i="17"/>
  <c r="J374" i="17" s="1"/>
  <c r="I373" i="17"/>
  <c r="J373" i="17" s="1"/>
  <c r="I372" i="17"/>
  <c r="J372" i="17" s="1"/>
  <c r="I371" i="17"/>
  <c r="J371" i="17" s="1"/>
  <c r="I370" i="17"/>
  <c r="J370" i="17" s="1"/>
  <c r="I369" i="17"/>
  <c r="J369" i="17" s="1"/>
  <c r="I368" i="17"/>
  <c r="J368" i="17" s="1"/>
  <c r="I367" i="17"/>
  <c r="J367" i="17" s="1"/>
  <c r="I366" i="17"/>
  <c r="J366" i="17" s="1"/>
  <c r="I365" i="17"/>
  <c r="J365" i="17" s="1"/>
  <c r="I364" i="17"/>
  <c r="J364" i="17" s="1"/>
  <c r="I363" i="17"/>
  <c r="J363" i="17" s="1"/>
  <c r="I362" i="17"/>
  <c r="J362" i="17" s="1"/>
  <c r="I361" i="17"/>
  <c r="J361" i="17" s="1"/>
  <c r="I360" i="17"/>
  <c r="J360" i="17" s="1"/>
  <c r="I359" i="17"/>
  <c r="J359" i="17" s="1"/>
  <c r="I358" i="17"/>
  <c r="J358" i="17" s="1"/>
  <c r="I357" i="17"/>
  <c r="J357" i="17" s="1"/>
  <c r="I356" i="17"/>
  <c r="J356" i="17" s="1"/>
  <c r="I355" i="17"/>
  <c r="J355" i="17" s="1"/>
  <c r="I354" i="17"/>
  <c r="J354" i="17" s="1"/>
  <c r="I353" i="17"/>
  <c r="J353" i="17" s="1"/>
  <c r="I352" i="17"/>
  <c r="J352" i="17" s="1"/>
  <c r="I351" i="17"/>
  <c r="J351" i="17" s="1"/>
  <c r="I350" i="17"/>
  <c r="J350" i="17" s="1"/>
  <c r="I349" i="17"/>
  <c r="J349" i="17" s="1"/>
  <c r="I348" i="17"/>
  <c r="J348" i="17" s="1"/>
  <c r="I347" i="17"/>
  <c r="J347" i="17" s="1"/>
  <c r="I346" i="17"/>
  <c r="J346" i="17" s="1"/>
  <c r="I345" i="17"/>
  <c r="J345" i="17" s="1"/>
  <c r="I344" i="17"/>
  <c r="J344" i="17" s="1"/>
  <c r="I343" i="17"/>
  <c r="J343" i="17" s="1"/>
  <c r="I342" i="17"/>
  <c r="J342" i="17" s="1"/>
  <c r="I341" i="17"/>
  <c r="J341" i="17" s="1"/>
  <c r="I340" i="17"/>
  <c r="J340" i="17" s="1"/>
  <c r="I339" i="17"/>
  <c r="J339" i="17" s="1"/>
  <c r="I338" i="17"/>
  <c r="J338" i="17" s="1"/>
  <c r="I337" i="17"/>
  <c r="J337" i="17" s="1"/>
  <c r="I336" i="17"/>
  <c r="J336" i="17" s="1"/>
  <c r="I335" i="17"/>
  <c r="J335" i="17" s="1"/>
  <c r="I334" i="17"/>
  <c r="J334" i="17" s="1"/>
  <c r="I333" i="17"/>
  <c r="J333" i="17" s="1"/>
  <c r="I332" i="17"/>
  <c r="J332" i="17" s="1"/>
  <c r="I331" i="17"/>
  <c r="J331" i="17" s="1"/>
  <c r="I330" i="17"/>
  <c r="J330" i="17" s="1"/>
  <c r="I329" i="17"/>
  <c r="J329" i="17" s="1"/>
  <c r="I328" i="17"/>
  <c r="J328" i="17" s="1"/>
  <c r="I327" i="17"/>
  <c r="J327" i="17" s="1"/>
  <c r="I326" i="17"/>
  <c r="J326" i="17" s="1"/>
  <c r="I325" i="17"/>
  <c r="J325" i="17" s="1"/>
  <c r="I324" i="17"/>
  <c r="J324" i="17" s="1"/>
  <c r="I323" i="17"/>
  <c r="J323" i="17" s="1"/>
  <c r="I322" i="17"/>
  <c r="J322" i="17" s="1"/>
  <c r="I321" i="17"/>
  <c r="J321" i="17" s="1"/>
  <c r="I320" i="17"/>
  <c r="J320" i="17" s="1"/>
  <c r="I319" i="17"/>
  <c r="J319" i="17" s="1"/>
  <c r="I318" i="17"/>
  <c r="J318" i="17" s="1"/>
  <c r="I317" i="17"/>
  <c r="J317" i="17" s="1"/>
  <c r="I316" i="17"/>
  <c r="J316" i="17" s="1"/>
  <c r="I315" i="17"/>
  <c r="J315" i="17" s="1"/>
  <c r="I314" i="17"/>
  <c r="J314" i="17" s="1"/>
  <c r="I313" i="17"/>
  <c r="J313" i="17" s="1"/>
  <c r="I312" i="17"/>
  <c r="J312" i="17" s="1"/>
  <c r="I311" i="17"/>
  <c r="J311" i="17" s="1"/>
  <c r="I310" i="17"/>
  <c r="J310" i="17" s="1"/>
  <c r="I309" i="17"/>
  <c r="J309" i="17" s="1"/>
  <c r="I308" i="17"/>
  <c r="J308" i="17" s="1"/>
  <c r="I307" i="17"/>
  <c r="J307" i="17" s="1"/>
  <c r="I306" i="17"/>
  <c r="J306" i="17" s="1"/>
  <c r="I305" i="17"/>
  <c r="J305" i="17" s="1"/>
  <c r="I304" i="17"/>
  <c r="J304" i="17" s="1"/>
  <c r="I303" i="17"/>
  <c r="J303" i="17" s="1"/>
  <c r="I302" i="17"/>
  <c r="J302" i="17" s="1"/>
  <c r="I301" i="17"/>
  <c r="J301" i="17" s="1"/>
  <c r="I300" i="17"/>
  <c r="J300" i="17" s="1"/>
  <c r="I299" i="17"/>
  <c r="J299" i="17" s="1"/>
  <c r="I298" i="17"/>
  <c r="J298" i="17" s="1"/>
  <c r="I297" i="17"/>
  <c r="J297" i="17" s="1"/>
  <c r="I296" i="17"/>
  <c r="J296" i="17" s="1"/>
  <c r="I295" i="17"/>
  <c r="J295" i="17" s="1"/>
  <c r="I294" i="17"/>
  <c r="J294" i="17" s="1"/>
  <c r="I293" i="17"/>
  <c r="J293" i="17" s="1"/>
  <c r="I292" i="17"/>
  <c r="J292" i="17" s="1"/>
  <c r="I291" i="17"/>
  <c r="J291" i="17" s="1"/>
  <c r="I290" i="17"/>
  <c r="J290" i="17" s="1"/>
  <c r="I289" i="17"/>
  <c r="J289" i="17" s="1"/>
  <c r="I288" i="17"/>
  <c r="J288" i="17" s="1"/>
  <c r="I287" i="17"/>
  <c r="J287" i="17" s="1"/>
  <c r="I286" i="17"/>
  <c r="J286" i="17" s="1"/>
  <c r="I285" i="17"/>
  <c r="J285" i="17" s="1"/>
  <c r="I284" i="17"/>
  <c r="J284" i="17" s="1"/>
  <c r="I283" i="17"/>
  <c r="J283" i="17" s="1"/>
  <c r="I282" i="17"/>
  <c r="J282" i="17" s="1"/>
  <c r="I281" i="17"/>
  <c r="J281" i="17" s="1"/>
  <c r="I280" i="17"/>
  <c r="J280" i="17" s="1"/>
  <c r="I279" i="17"/>
  <c r="J279" i="17" s="1"/>
  <c r="I278" i="17"/>
  <c r="J278" i="17" s="1"/>
  <c r="I277" i="17"/>
  <c r="J277" i="17" s="1"/>
  <c r="I276" i="17"/>
  <c r="J276" i="17" s="1"/>
  <c r="I275" i="17"/>
  <c r="J275" i="17" s="1"/>
  <c r="I274" i="17"/>
  <c r="J274" i="17" s="1"/>
  <c r="I273" i="17"/>
  <c r="J273" i="17" s="1"/>
  <c r="I272" i="17"/>
  <c r="J272" i="17" s="1"/>
  <c r="I271" i="17"/>
  <c r="J271" i="17" s="1"/>
  <c r="I270" i="17"/>
  <c r="J270" i="17" s="1"/>
  <c r="I269" i="17"/>
  <c r="J269" i="17" s="1"/>
  <c r="I268" i="17"/>
  <c r="J268" i="17" s="1"/>
  <c r="I267" i="17"/>
  <c r="J267" i="17" s="1"/>
  <c r="I266" i="17"/>
  <c r="J266" i="17" s="1"/>
  <c r="I265" i="17"/>
  <c r="J265" i="17" s="1"/>
  <c r="I264" i="17"/>
  <c r="J264" i="17" s="1"/>
  <c r="I263" i="17"/>
  <c r="J263" i="17" s="1"/>
  <c r="I262" i="17"/>
  <c r="J262" i="17" s="1"/>
  <c r="I261" i="17"/>
  <c r="J261" i="17" s="1"/>
  <c r="I260" i="17"/>
  <c r="J260" i="17" s="1"/>
  <c r="I259" i="17"/>
  <c r="J259" i="17" s="1"/>
  <c r="I258" i="17"/>
  <c r="J258" i="17" s="1"/>
  <c r="I257" i="17"/>
  <c r="J257" i="17" s="1"/>
  <c r="I256" i="17"/>
  <c r="J256" i="17" s="1"/>
  <c r="I255" i="17"/>
  <c r="J255" i="17" s="1"/>
  <c r="I254" i="17"/>
  <c r="J254" i="17" s="1"/>
  <c r="I253" i="17"/>
  <c r="J253" i="17" s="1"/>
  <c r="I252" i="17"/>
  <c r="J252" i="17" s="1"/>
  <c r="I251" i="17"/>
  <c r="J251" i="17" s="1"/>
  <c r="I250" i="17"/>
  <c r="J250" i="17" s="1"/>
  <c r="I249" i="17"/>
  <c r="J249" i="17" s="1"/>
  <c r="I248" i="17"/>
  <c r="J248" i="17" s="1"/>
  <c r="I247" i="17"/>
  <c r="J247" i="17" s="1"/>
  <c r="I246" i="17"/>
  <c r="J246" i="17" s="1"/>
  <c r="I245" i="17"/>
  <c r="J245" i="17" s="1"/>
  <c r="I244" i="17"/>
  <c r="J244" i="17" s="1"/>
  <c r="I243" i="17"/>
  <c r="J243" i="17" s="1"/>
  <c r="I242" i="17"/>
  <c r="J242" i="17" s="1"/>
  <c r="I241" i="17"/>
  <c r="J241" i="17" s="1"/>
  <c r="I240" i="17"/>
  <c r="J240" i="17" s="1"/>
  <c r="I239" i="17"/>
  <c r="J239" i="17" s="1"/>
  <c r="I238" i="17"/>
  <c r="J238" i="17" s="1"/>
  <c r="I237" i="17"/>
  <c r="J237" i="17" s="1"/>
  <c r="I236" i="17"/>
  <c r="J236" i="17" s="1"/>
  <c r="I235" i="17"/>
  <c r="J235" i="17" s="1"/>
  <c r="I234" i="17"/>
  <c r="J234" i="17" s="1"/>
  <c r="I233" i="17"/>
  <c r="J233" i="17" s="1"/>
  <c r="I232" i="17"/>
  <c r="J232" i="17" s="1"/>
  <c r="I231" i="17"/>
  <c r="J231" i="17" s="1"/>
  <c r="I230" i="17"/>
  <c r="J230" i="17" s="1"/>
  <c r="I229" i="17"/>
  <c r="J229" i="17" s="1"/>
  <c r="I228" i="17"/>
  <c r="J228" i="17" s="1"/>
  <c r="I227" i="17"/>
  <c r="J227" i="17" s="1"/>
  <c r="I226" i="17"/>
  <c r="J226" i="17" s="1"/>
  <c r="I225" i="17"/>
  <c r="J225" i="17" s="1"/>
  <c r="I224" i="17"/>
  <c r="J224" i="17" s="1"/>
  <c r="I223" i="17"/>
  <c r="J223" i="17" s="1"/>
  <c r="I222" i="17"/>
  <c r="J222" i="17" s="1"/>
  <c r="I221" i="17"/>
  <c r="J221" i="17" s="1"/>
  <c r="I220" i="17"/>
  <c r="J220" i="17" s="1"/>
  <c r="I219" i="17"/>
  <c r="J219" i="17" s="1"/>
  <c r="I218" i="17"/>
  <c r="J218" i="17" s="1"/>
  <c r="I217" i="17"/>
  <c r="J217" i="17" s="1"/>
  <c r="I216" i="17"/>
  <c r="J216" i="17" s="1"/>
  <c r="I215" i="17"/>
  <c r="J215" i="17" s="1"/>
  <c r="I214" i="17"/>
  <c r="J214" i="17" s="1"/>
  <c r="I213" i="17"/>
  <c r="J213" i="17" s="1"/>
  <c r="I212" i="17"/>
  <c r="J212" i="17" s="1"/>
  <c r="I211" i="17"/>
  <c r="J211" i="17" s="1"/>
  <c r="I210" i="17"/>
  <c r="J210" i="17" s="1"/>
  <c r="I209" i="17"/>
  <c r="J209" i="17" s="1"/>
  <c r="I208" i="17"/>
  <c r="J208" i="17" s="1"/>
  <c r="I207" i="17"/>
  <c r="J207" i="17" s="1"/>
  <c r="I206" i="17"/>
  <c r="J206" i="17" s="1"/>
  <c r="I205" i="17"/>
  <c r="J205" i="17" s="1"/>
  <c r="I204" i="17"/>
  <c r="J204" i="17" s="1"/>
  <c r="I203" i="17"/>
  <c r="J203" i="17" s="1"/>
  <c r="I202" i="17"/>
  <c r="J202" i="17" s="1"/>
  <c r="I201" i="17"/>
  <c r="J201" i="17" s="1"/>
  <c r="I200" i="17"/>
  <c r="J200" i="17" s="1"/>
  <c r="I199" i="17"/>
  <c r="J199" i="17" s="1"/>
  <c r="I198" i="17"/>
  <c r="J198" i="17" s="1"/>
  <c r="I197" i="17"/>
  <c r="J197" i="17" s="1"/>
  <c r="I196" i="17"/>
  <c r="J196" i="17" s="1"/>
  <c r="I195" i="17"/>
  <c r="J195" i="17" s="1"/>
  <c r="I194" i="17"/>
  <c r="J194" i="17" s="1"/>
  <c r="I193" i="17"/>
  <c r="J193" i="17" s="1"/>
  <c r="I192" i="17"/>
  <c r="J192" i="17" s="1"/>
  <c r="I191" i="17"/>
  <c r="J191" i="17" s="1"/>
  <c r="I190" i="17"/>
  <c r="J190" i="17" s="1"/>
  <c r="I189" i="17"/>
  <c r="J189" i="17" s="1"/>
  <c r="I188" i="17"/>
  <c r="J188" i="17" s="1"/>
  <c r="I187" i="17"/>
  <c r="J187" i="17" s="1"/>
  <c r="I186" i="17"/>
  <c r="J186" i="17" s="1"/>
  <c r="I185" i="17"/>
  <c r="J185" i="17" s="1"/>
  <c r="I184" i="17"/>
  <c r="J184" i="17" s="1"/>
  <c r="I183" i="17"/>
  <c r="J183" i="17" s="1"/>
  <c r="I182" i="17"/>
  <c r="J182" i="17" s="1"/>
  <c r="I181" i="17"/>
  <c r="J181" i="17" s="1"/>
  <c r="I180" i="17"/>
  <c r="J180" i="17" s="1"/>
  <c r="I179" i="17"/>
  <c r="J179" i="17" s="1"/>
  <c r="I178" i="17"/>
  <c r="J178" i="17" s="1"/>
  <c r="I177" i="17"/>
  <c r="J177" i="17" s="1"/>
  <c r="I176" i="17"/>
  <c r="J176" i="17" s="1"/>
  <c r="I175" i="17"/>
  <c r="J175" i="17" s="1"/>
  <c r="I174" i="17"/>
  <c r="J174" i="17" s="1"/>
  <c r="I173" i="17"/>
  <c r="J173" i="17" s="1"/>
  <c r="I172" i="17"/>
  <c r="J172" i="17" s="1"/>
  <c r="I171" i="17"/>
  <c r="J171" i="17" s="1"/>
  <c r="I170" i="17"/>
  <c r="J170" i="17" s="1"/>
  <c r="I169" i="17"/>
  <c r="J169" i="17" s="1"/>
  <c r="I168" i="17"/>
  <c r="J168" i="17" s="1"/>
  <c r="I167" i="17"/>
  <c r="J167" i="17" s="1"/>
  <c r="I166" i="17"/>
  <c r="J166" i="17" s="1"/>
  <c r="I165" i="17"/>
  <c r="J165" i="17" s="1"/>
  <c r="I164" i="17"/>
  <c r="J164" i="17" s="1"/>
  <c r="I163" i="17"/>
  <c r="J163" i="17" s="1"/>
  <c r="I162" i="17"/>
  <c r="J162" i="17" s="1"/>
  <c r="I161" i="17"/>
  <c r="J161" i="17" s="1"/>
  <c r="I160" i="17"/>
  <c r="J160" i="17" s="1"/>
  <c r="I159" i="17"/>
  <c r="J159" i="17" s="1"/>
  <c r="I158" i="17"/>
  <c r="J158" i="17" s="1"/>
  <c r="I157" i="17"/>
  <c r="J157" i="17" s="1"/>
  <c r="I156" i="17"/>
  <c r="J156" i="17" s="1"/>
  <c r="I155" i="17"/>
  <c r="J155" i="17" s="1"/>
  <c r="I154" i="17"/>
  <c r="J154" i="17" s="1"/>
  <c r="I153" i="17"/>
  <c r="J153" i="17" s="1"/>
  <c r="I152" i="17"/>
  <c r="J152" i="17" s="1"/>
  <c r="I151" i="17"/>
  <c r="J151" i="17" s="1"/>
  <c r="I150" i="17"/>
  <c r="J150" i="17" s="1"/>
  <c r="I149" i="17"/>
  <c r="J149" i="17" s="1"/>
  <c r="I148" i="17"/>
  <c r="J148" i="17" s="1"/>
  <c r="I147" i="17"/>
  <c r="J147" i="17" s="1"/>
  <c r="I146" i="17"/>
  <c r="J146" i="17" s="1"/>
  <c r="I145" i="17"/>
  <c r="J145" i="17" s="1"/>
  <c r="I144" i="17"/>
  <c r="J144" i="17" s="1"/>
  <c r="I143" i="17"/>
  <c r="J143" i="17" s="1"/>
  <c r="I142" i="17"/>
  <c r="J142" i="17" s="1"/>
  <c r="I141" i="17"/>
  <c r="J141" i="17" s="1"/>
  <c r="I140" i="17"/>
  <c r="J140" i="17" s="1"/>
  <c r="I139" i="17"/>
  <c r="J139" i="17" s="1"/>
  <c r="I138" i="17"/>
  <c r="J138" i="17" s="1"/>
  <c r="I137" i="17"/>
  <c r="J137" i="17" s="1"/>
  <c r="I136" i="17"/>
  <c r="J136" i="17" s="1"/>
  <c r="I135" i="17"/>
  <c r="J135" i="17" s="1"/>
  <c r="I134" i="17"/>
  <c r="J134" i="17" s="1"/>
  <c r="I133" i="17"/>
  <c r="J133" i="17" s="1"/>
  <c r="I132" i="17"/>
  <c r="J132" i="17" s="1"/>
  <c r="I131" i="17"/>
  <c r="J131" i="17" s="1"/>
  <c r="I130" i="17"/>
  <c r="J130" i="17" s="1"/>
  <c r="I129" i="17"/>
  <c r="J129" i="17" s="1"/>
  <c r="I128" i="17"/>
  <c r="J128" i="17" s="1"/>
  <c r="I127" i="17"/>
  <c r="J127" i="17" s="1"/>
  <c r="I126" i="17"/>
  <c r="J126" i="17" s="1"/>
  <c r="I125" i="17"/>
  <c r="J125" i="17" s="1"/>
  <c r="I124" i="17"/>
  <c r="J124" i="17" s="1"/>
  <c r="I123" i="17"/>
  <c r="J123" i="17" s="1"/>
  <c r="I122" i="17"/>
  <c r="J122" i="17" s="1"/>
  <c r="I121" i="17"/>
  <c r="J121" i="17" s="1"/>
  <c r="I120" i="17"/>
  <c r="J120" i="17" s="1"/>
  <c r="I119" i="17"/>
  <c r="J119" i="17" s="1"/>
  <c r="I118" i="17"/>
  <c r="J118" i="17" s="1"/>
  <c r="I117" i="17"/>
  <c r="J117" i="17" s="1"/>
  <c r="I116" i="17"/>
  <c r="J116" i="17" s="1"/>
  <c r="I115" i="17"/>
  <c r="J115" i="17" s="1"/>
  <c r="I114" i="17"/>
  <c r="J114" i="17" s="1"/>
  <c r="I113" i="17"/>
  <c r="J113" i="17" s="1"/>
  <c r="I112" i="17"/>
  <c r="J112" i="17" s="1"/>
  <c r="I111" i="17"/>
  <c r="J111" i="17" s="1"/>
  <c r="I110" i="17"/>
  <c r="J110" i="17" s="1"/>
  <c r="I109" i="17"/>
  <c r="J109" i="17" s="1"/>
  <c r="I108" i="17"/>
  <c r="J108" i="17" s="1"/>
  <c r="I107" i="17"/>
  <c r="J107" i="17" s="1"/>
  <c r="I106" i="17"/>
  <c r="J106" i="17" s="1"/>
  <c r="I105" i="17"/>
  <c r="J105" i="17" s="1"/>
  <c r="I104" i="17"/>
  <c r="J104" i="17" s="1"/>
  <c r="I103" i="17"/>
  <c r="J103" i="17" s="1"/>
  <c r="I102" i="17"/>
  <c r="J102" i="17" s="1"/>
  <c r="I101" i="17"/>
  <c r="J101" i="17" s="1"/>
  <c r="I100" i="17"/>
  <c r="J100" i="17" s="1"/>
  <c r="I99" i="17"/>
  <c r="J99" i="17" s="1"/>
  <c r="I98" i="17"/>
  <c r="J98" i="17" s="1"/>
  <c r="I97" i="17"/>
  <c r="J97" i="17" s="1"/>
  <c r="I96" i="17"/>
  <c r="J96" i="17" s="1"/>
  <c r="I95" i="17"/>
  <c r="J95" i="17" s="1"/>
  <c r="I94" i="17"/>
  <c r="J94" i="17" s="1"/>
  <c r="I93" i="17"/>
  <c r="J93" i="17" s="1"/>
  <c r="I92" i="17"/>
  <c r="J92" i="17" s="1"/>
  <c r="I91" i="17"/>
  <c r="J91" i="17" s="1"/>
  <c r="I90" i="17"/>
  <c r="J90" i="17" s="1"/>
  <c r="I89" i="17"/>
  <c r="J89" i="17" s="1"/>
  <c r="I88" i="17"/>
  <c r="J88" i="17" s="1"/>
  <c r="I87" i="17"/>
  <c r="J87" i="17" s="1"/>
  <c r="I86" i="17"/>
  <c r="J86" i="17" s="1"/>
  <c r="I85" i="17"/>
  <c r="J85" i="17" s="1"/>
  <c r="I84" i="17"/>
  <c r="J84" i="17" s="1"/>
  <c r="I83" i="17"/>
  <c r="J83" i="17" s="1"/>
  <c r="I82" i="17"/>
  <c r="J82" i="17" s="1"/>
  <c r="I81" i="17"/>
  <c r="J81" i="17" s="1"/>
  <c r="I80" i="17"/>
  <c r="J80" i="17" s="1"/>
  <c r="I79" i="17"/>
  <c r="J79" i="17" s="1"/>
  <c r="I78" i="17"/>
  <c r="J78" i="17" s="1"/>
  <c r="I77" i="17"/>
  <c r="J77" i="17" s="1"/>
  <c r="I76" i="17"/>
  <c r="J76" i="17" s="1"/>
  <c r="I75" i="17"/>
  <c r="J75" i="17" s="1"/>
  <c r="I74" i="17"/>
  <c r="J74" i="17" s="1"/>
  <c r="I73" i="17"/>
  <c r="J73" i="17" s="1"/>
  <c r="I72" i="17"/>
  <c r="J72" i="17" s="1"/>
  <c r="I71" i="17"/>
  <c r="J71" i="17" s="1"/>
  <c r="I70" i="17"/>
  <c r="J70" i="17" s="1"/>
  <c r="I69" i="17"/>
  <c r="J69" i="17" s="1"/>
  <c r="I68" i="17"/>
  <c r="J68" i="17" s="1"/>
  <c r="I67" i="17"/>
  <c r="J67" i="17" s="1"/>
  <c r="I66" i="17"/>
  <c r="J66" i="17" s="1"/>
  <c r="I65" i="17"/>
  <c r="J65" i="17" s="1"/>
  <c r="I64" i="17"/>
  <c r="J64" i="17" s="1"/>
  <c r="I63" i="17"/>
  <c r="J63" i="17" s="1"/>
  <c r="I62" i="17"/>
  <c r="J62" i="17" s="1"/>
  <c r="I61" i="17"/>
  <c r="J61" i="17" s="1"/>
  <c r="I60" i="17"/>
  <c r="J60" i="17" s="1"/>
  <c r="I59" i="17"/>
  <c r="J59" i="17" s="1"/>
  <c r="I58" i="17"/>
  <c r="J58" i="17" s="1"/>
  <c r="I57" i="17"/>
  <c r="J57" i="17" s="1"/>
  <c r="I56" i="17"/>
  <c r="J56" i="17" s="1"/>
  <c r="I55" i="17"/>
  <c r="J55" i="17" s="1"/>
  <c r="I54" i="17"/>
  <c r="J54" i="17" s="1"/>
  <c r="I53" i="17"/>
  <c r="J53" i="17" s="1"/>
  <c r="I52" i="17"/>
  <c r="J52" i="17" s="1"/>
  <c r="I51" i="17"/>
  <c r="J51" i="17" s="1"/>
  <c r="I50" i="17"/>
  <c r="J50" i="17" s="1"/>
  <c r="I49" i="17"/>
  <c r="J49" i="17" s="1"/>
  <c r="I48" i="17"/>
  <c r="J48" i="17" s="1"/>
  <c r="I47" i="17"/>
  <c r="J47" i="17" s="1"/>
  <c r="I46" i="17"/>
  <c r="J46" i="17" s="1"/>
  <c r="I45" i="17"/>
  <c r="J45" i="17" s="1"/>
  <c r="I44" i="17"/>
  <c r="J44" i="17" s="1"/>
  <c r="I43" i="17"/>
  <c r="J43" i="17" s="1"/>
  <c r="I42" i="17"/>
  <c r="J42" i="17" s="1"/>
  <c r="I41" i="17"/>
  <c r="J41" i="17" s="1"/>
  <c r="I40" i="17"/>
  <c r="J40" i="17" s="1"/>
  <c r="I39" i="17"/>
  <c r="J39" i="17" s="1"/>
  <c r="I38" i="17"/>
  <c r="J38" i="17" s="1"/>
  <c r="I37" i="17"/>
  <c r="J37" i="17" s="1"/>
  <c r="I36" i="17"/>
  <c r="J36" i="17" s="1"/>
  <c r="I35" i="17"/>
  <c r="J35" i="17" s="1"/>
  <c r="I34" i="17"/>
  <c r="J34" i="17" s="1"/>
  <c r="I33" i="17"/>
  <c r="J33" i="17" s="1"/>
  <c r="I32" i="17"/>
  <c r="J32" i="17" s="1"/>
  <c r="I31" i="17"/>
  <c r="J31" i="17" s="1"/>
  <c r="I30" i="17"/>
  <c r="J30" i="17" s="1"/>
  <c r="I29" i="17"/>
  <c r="J29" i="17" s="1"/>
  <c r="I28" i="17"/>
  <c r="J28" i="17" s="1"/>
  <c r="I27" i="17"/>
  <c r="J27" i="17" s="1"/>
  <c r="I26" i="17"/>
  <c r="J26" i="17" s="1"/>
  <c r="I25" i="17"/>
  <c r="J25" i="17" s="1"/>
  <c r="I24" i="17"/>
  <c r="J24" i="17" s="1"/>
  <c r="I23" i="17"/>
  <c r="J23" i="17" s="1"/>
  <c r="I22" i="17"/>
  <c r="J22" i="17" s="1"/>
  <c r="I21" i="17"/>
  <c r="J21" i="17" s="1"/>
  <c r="I20" i="17"/>
  <c r="J20" i="17" s="1"/>
  <c r="I19" i="17"/>
  <c r="J19" i="17" s="1"/>
  <c r="I18" i="17"/>
  <c r="J18" i="17" s="1"/>
  <c r="I17" i="17"/>
  <c r="J17" i="17" s="1"/>
  <c r="I16" i="17"/>
  <c r="J16" i="17" s="1"/>
  <c r="I15" i="17"/>
  <c r="J15" i="17" s="1"/>
  <c r="I14" i="17"/>
  <c r="J14" i="17" s="1"/>
  <c r="I13" i="17"/>
  <c r="J13" i="17" s="1"/>
  <c r="I12" i="17"/>
  <c r="J12" i="17" s="1"/>
  <c r="I11" i="17"/>
  <c r="J11" i="17" s="1"/>
  <c r="I10" i="17"/>
  <c r="J10" i="17" s="1"/>
  <c r="I9" i="17"/>
  <c r="J9" i="17" s="1"/>
  <c r="I414" i="16"/>
  <c r="J414" i="16" s="1"/>
  <c r="I413" i="16"/>
  <c r="J413" i="16" s="1"/>
  <c r="I412" i="16"/>
  <c r="J412" i="16" s="1"/>
  <c r="I411" i="16"/>
  <c r="J411" i="16" s="1"/>
  <c r="I410" i="16"/>
  <c r="J410" i="16" s="1"/>
  <c r="I409" i="16"/>
  <c r="J409" i="16" s="1"/>
  <c r="I408" i="16"/>
  <c r="J408" i="16" s="1"/>
  <c r="I407" i="16"/>
  <c r="J407" i="16" s="1"/>
  <c r="I406" i="16"/>
  <c r="J406" i="16" s="1"/>
  <c r="I405" i="16"/>
  <c r="J405" i="16" s="1"/>
  <c r="I404" i="16"/>
  <c r="J404" i="16" s="1"/>
  <c r="I403" i="16"/>
  <c r="J403" i="16" s="1"/>
  <c r="I402" i="16"/>
  <c r="J402" i="16" s="1"/>
  <c r="I401" i="16"/>
  <c r="J401" i="16" s="1"/>
  <c r="I400" i="16"/>
  <c r="J400" i="16" s="1"/>
  <c r="I399" i="16"/>
  <c r="J399" i="16" s="1"/>
  <c r="I398" i="16"/>
  <c r="J398" i="16" s="1"/>
  <c r="I397" i="16"/>
  <c r="J397" i="16" s="1"/>
  <c r="I396" i="16"/>
  <c r="J396" i="16" s="1"/>
  <c r="I395" i="16"/>
  <c r="J395" i="16" s="1"/>
  <c r="I394" i="16"/>
  <c r="J394" i="16" s="1"/>
  <c r="I393" i="16"/>
  <c r="J393" i="16" s="1"/>
  <c r="I392" i="16"/>
  <c r="J392" i="16" s="1"/>
  <c r="I391" i="16"/>
  <c r="J391" i="16" s="1"/>
  <c r="I390" i="16"/>
  <c r="J390" i="16" s="1"/>
  <c r="I389" i="16"/>
  <c r="J389" i="16" s="1"/>
  <c r="I388" i="16"/>
  <c r="J388" i="16" s="1"/>
  <c r="I387" i="16"/>
  <c r="J387" i="16" s="1"/>
  <c r="I386" i="16"/>
  <c r="J386" i="16" s="1"/>
  <c r="I385" i="16"/>
  <c r="J385" i="16" s="1"/>
  <c r="I384" i="16"/>
  <c r="J384" i="16" s="1"/>
  <c r="I383" i="16"/>
  <c r="J383" i="16" s="1"/>
  <c r="I382" i="16"/>
  <c r="J382" i="16" s="1"/>
  <c r="I381" i="16"/>
  <c r="J381" i="16" s="1"/>
  <c r="I380" i="16"/>
  <c r="J380" i="16" s="1"/>
  <c r="I379" i="16"/>
  <c r="J379" i="16" s="1"/>
  <c r="I378" i="16"/>
  <c r="J378" i="16" s="1"/>
  <c r="I377" i="16"/>
  <c r="J377" i="16" s="1"/>
  <c r="I376" i="16"/>
  <c r="J376" i="16" s="1"/>
  <c r="I375" i="16"/>
  <c r="J375" i="16" s="1"/>
  <c r="I374" i="16"/>
  <c r="J374" i="16" s="1"/>
  <c r="I373" i="16"/>
  <c r="J373" i="16" s="1"/>
  <c r="I372" i="16"/>
  <c r="J372" i="16" s="1"/>
  <c r="I371" i="16"/>
  <c r="J371" i="16" s="1"/>
  <c r="I370" i="16"/>
  <c r="J370" i="16" s="1"/>
  <c r="I369" i="16"/>
  <c r="J369" i="16" s="1"/>
  <c r="I368" i="16"/>
  <c r="J368" i="16" s="1"/>
  <c r="I367" i="16"/>
  <c r="J367" i="16" s="1"/>
  <c r="I366" i="16"/>
  <c r="J366" i="16" s="1"/>
  <c r="I365" i="16"/>
  <c r="J365" i="16" s="1"/>
  <c r="I364" i="16"/>
  <c r="J364" i="16" s="1"/>
  <c r="I363" i="16"/>
  <c r="J363" i="16" s="1"/>
  <c r="I362" i="16"/>
  <c r="J362" i="16" s="1"/>
  <c r="I361" i="16"/>
  <c r="J361" i="16" s="1"/>
  <c r="I360" i="16"/>
  <c r="J360" i="16" s="1"/>
  <c r="I359" i="16"/>
  <c r="J359" i="16" s="1"/>
  <c r="I358" i="16"/>
  <c r="J358" i="16" s="1"/>
  <c r="I357" i="16"/>
  <c r="J357" i="16" s="1"/>
  <c r="I356" i="16"/>
  <c r="J356" i="16" s="1"/>
  <c r="I355" i="16"/>
  <c r="J355" i="16" s="1"/>
  <c r="I354" i="16"/>
  <c r="J354" i="16" s="1"/>
  <c r="I353" i="16"/>
  <c r="J353" i="16" s="1"/>
  <c r="I352" i="16"/>
  <c r="J352" i="16" s="1"/>
  <c r="I351" i="16"/>
  <c r="J351" i="16" s="1"/>
  <c r="I350" i="16"/>
  <c r="J350" i="16" s="1"/>
  <c r="I349" i="16"/>
  <c r="J349" i="16" s="1"/>
  <c r="I348" i="16"/>
  <c r="J348" i="16" s="1"/>
  <c r="I347" i="16"/>
  <c r="J347" i="16" s="1"/>
  <c r="I346" i="16"/>
  <c r="J346" i="16" s="1"/>
  <c r="I345" i="16"/>
  <c r="J345" i="16" s="1"/>
  <c r="I344" i="16"/>
  <c r="J344" i="16" s="1"/>
  <c r="I343" i="16"/>
  <c r="J343" i="16" s="1"/>
  <c r="I342" i="16"/>
  <c r="J342" i="16" s="1"/>
  <c r="I341" i="16"/>
  <c r="J341" i="16" s="1"/>
  <c r="I340" i="16"/>
  <c r="J340" i="16" s="1"/>
  <c r="I339" i="16"/>
  <c r="J339" i="16" s="1"/>
  <c r="I338" i="16"/>
  <c r="J338" i="16" s="1"/>
  <c r="I337" i="16"/>
  <c r="J337" i="16" s="1"/>
  <c r="I336" i="16"/>
  <c r="J336" i="16" s="1"/>
  <c r="I335" i="16"/>
  <c r="J335" i="16" s="1"/>
  <c r="I334" i="16"/>
  <c r="J334" i="16" s="1"/>
  <c r="I333" i="16"/>
  <c r="J333" i="16" s="1"/>
  <c r="I332" i="16"/>
  <c r="J332" i="16" s="1"/>
  <c r="I331" i="16"/>
  <c r="J331" i="16" s="1"/>
  <c r="I330" i="16"/>
  <c r="J330" i="16" s="1"/>
  <c r="I329" i="16"/>
  <c r="J329" i="16" s="1"/>
  <c r="I328" i="16"/>
  <c r="J328" i="16" s="1"/>
  <c r="I327" i="16"/>
  <c r="J327" i="16" s="1"/>
  <c r="I326" i="16"/>
  <c r="J326" i="16" s="1"/>
  <c r="I325" i="16"/>
  <c r="J325" i="16" s="1"/>
  <c r="I324" i="16"/>
  <c r="J324" i="16" s="1"/>
  <c r="I323" i="16"/>
  <c r="J323" i="16" s="1"/>
  <c r="I322" i="16"/>
  <c r="J322" i="16" s="1"/>
  <c r="I321" i="16"/>
  <c r="J321" i="16" s="1"/>
  <c r="I320" i="16"/>
  <c r="J320" i="16" s="1"/>
  <c r="I319" i="16"/>
  <c r="J319" i="16" s="1"/>
  <c r="I318" i="16"/>
  <c r="J318" i="16" s="1"/>
  <c r="I317" i="16"/>
  <c r="J317" i="16" s="1"/>
  <c r="I316" i="16"/>
  <c r="J316" i="16" s="1"/>
  <c r="I315" i="16"/>
  <c r="J315" i="16" s="1"/>
  <c r="I314" i="16"/>
  <c r="J314" i="16" s="1"/>
  <c r="I313" i="16"/>
  <c r="J313" i="16" s="1"/>
  <c r="I312" i="16"/>
  <c r="J312" i="16" s="1"/>
  <c r="I311" i="16"/>
  <c r="J311" i="16" s="1"/>
  <c r="I310" i="16"/>
  <c r="J310" i="16" s="1"/>
  <c r="I309" i="16"/>
  <c r="J309" i="16" s="1"/>
  <c r="I308" i="16"/>
  <c r="J308" i="16" s="1"/>
  <c r="I307" i="16"/>
  <c r="J307" i="16" s="1"/>
  <c r="I306" i="16"/>
  <c r="J306" i="16" s="1"/>
  <c r="I305" i="16"/>
  <c r="J305" i="16" s="1"/>
  <c r="I304" i="16"/>
  <c r="J304" i="16" s="1"/>
  <c r="I303" i="16"/>
  <c r="J303" i="16" s="1"/>
  <c r="I302" i="16"/>
  <c r="J302" i="16" s="1"/>
  <c r="I301" i="16"/>
  <c r="J301" i="16" s="1"/>
  <c r="I300" i="16"/>
  <c r="J300" i="16" s="1"/>
  <c r="I299" i="16"/>
  <c r="J299" i="16" s="1"/>
  <c r="I298" i="16"/>
  <c r="J298" i="16" s="1"/>
  <c r="I297" i="16"/>
  <c r="J297" i="16" s="1"/>
  <c r="I296" i="16"/>
  <c r="J296" i="16" s="1"/>
  <c r="I295" i="16"/>
  <c r="J295" i="16" s="1"/>
  <c r="I294" i="16"/>
  <c r="J294" i="16" s="1"/>
  <c r="I293" i="16"/>
  <c r="J293" i="16" s="1"/>
  <c r="I292" i="16"/>
  <c r="J292" i="16" s="1"/>
  <c r="I291" i="16"/>
  <c r="J291" i="16" s="1"/>
  <c r="I290" i="16"/>
  <c r="J290" i="16" s="1"/>
  <c r="I289" i="16"/>
  <c r="J289" i="16" s="1"/>
  <c r="I288" i="16"/>
  <c r="J288" i="16" s="1"/>
  <c r="I287" i="16"/>
  <c r="J287" i="16" s="1"/>
  <c r="I286" i="16"/>
  <c r="J286" i="16" s="1"/>
  <c r="I285" i="16"/>
  <c r="J285" i="16" s="1"/>
  <c r="I284" i="16"/>
  <c r="J284" i="16" s="1"/>
  <c r="I283" i="16"/>
  <c r="J283" i="16" s="1"/>
  <c r="I282" i="16"/>
  <c r="J282" i="16" s="1"/>
  <c r="I281" i="16"/>
  <c r="J281" i="16" s="1"/>
  <c r="I280" i="16"/>
  <c r="J280" i="16" s="1"/>
  <c r="I279" i="16"/>
  <c r="J279" i="16" s="1"/>
  <c r="I278" i="16"/>
  <c r="J278" i="16" s="1"/>
  <c r="I277" i="16"/>
  <c r="J277" i="16" s="1"/>
  <c r="I276" i="16"/>
  <c r="J276" i="16" s="1"/>
  <c r="I275" i="16"/>
  <c r="J275" i="16" s="1"/>
  <c r="I274" i="16"/>
  <c r="J274" i="16" s="1"/>
  <c r="I273" i="16"/>
  <c r="J273" i="16" s="1"/>
  <c r="I272" i="16"/>
  <c r="J272" i="16" s="1"/>
  <c r="I271" i="16"/>
  <c r="J271" i="16" s="1"/>
  <c r="I270" i="16"/>
  <c r="J270" i="16" s="1"/>
  <c r="I269" i="16"/>
  <c r="J269" i="16" s="1"/>
  <c r="I268" i="16"/>
  <c r="J268" i="16" s="1"/>
  <c r="I267" i="16"/>
  <c r="J267" i="16" s="1"/>
  <c r="I266" i="16"/>
  <c r="J266" i="16" s="1"/>
  <c r="I265" i="16"/>
  <c r="J265" i="16" s="1"/>
  <c r="I264" i="16"/>
  <c r="J264" i="16" s="1"/>
  <c r="I263" i="16"/>
  <c r="J263" i="16" s="1"/>
  <c r="I262" i="16"/>
  <c r="J262" i="16" s="1"/>
  <c r="I261" i="16"/>
  <c r="J261" i="16" s="1"/>
  <c r="I260" i="16"/>
  <c r="J260" i="16" s="1"/>
  <c r="I259" i="16"/>
  <c r="J259" i="16" s="1"/>
  <c r="I258" i="16"/>
  <c r="J258" i="16" s="1"/>
  <c r="I257" i="16"/>
  <c r="J257" i="16" s="1"/>
  <c r="I256" i="16"/>
  <c r="J256" i="16" s="1"/>
  <c r="I255" i="16"/>
  <c r="J255" i="16" s="1"/>
  <c r="I254" i="16"/>
  <c r="J254" i="16" s="1"/>
  <c r="I253" i="16"/>
  <c r="J253" i="16" s="1"/>
  <c r="I252" i="16"/>
  <c r="J252" i="16" s="1"/>
  <c r="I251" i="16"/>
  <c r="J251" i="16" s="1"/>
  <c r="I250" i="16"/>
  <c r="J250" i="16" s="1"/>
  <c r="I249" i="16"/>
  <c r="J249" i="16" s="1"/>
  <c r="I248" i="16"/>
  <c r="J248" i="16" s="1"/>
  <c r="I247" i="16"/>
  <c r="J247" i="16" s="1"/>
  <c r="I246" i="16"/>
  <c r="J246" i="16" s="1"/>
  <c r="I245" i="16"/>
  <c r="J245" i="16" s="1"/>
  <c r="I244" i="16"/>
  <c r="J244" i="16" s="1"/>
  <c r="I243" i="16"/>
  <c r="J243" i="16" s="1"/>
  <c r="I242" i="16"/>
  <c r="J242" i="16" s="1"/>
  <c r="I241" i="16"/>
  <c r="J241" i="16" s="1"/>
  <c r="I240" i="16"/>
  <c r="J240" i="16" s="1"/>
  <c r="I239" i="16"/>
  <c r="J239" i="16" s="1"/>
  <c r="I238" i="16"/>
  <c r="J238" i="16" s="1"/>
  <c r="I237" i="16"/>
  <c r="J237" i="16" s="1"/>
  <c r="I236" i="16"/>
  <c r="J236" i="16" s="1"/>
  <c r="I235" i="16"/>
  <c r="J235" i="16" s="1"/>
  <c r="I234" i="16"/>
  <c r="J234" i="16" s="1"/>
  <c r="I233" i="16"/>
  <c r="J233" i="16" s="1"/>
  <c r="I232" i="16"/>
  <c r="J232" i="16" s="1"/>
  <c r="I231" i="16"/>
  <c r="J231" i="16" s="1"/>
  <c r="I230" i="16"/>
  <c r="J230" i="16" s="1"/>
  <c r="I229" i="16"/>
  <c r="J229" i="16" s="1"/>
  <c r="I228" i="16"/>
  <c r="J228" i="16" s="1"/>
  <c r="I227" i="16"/>
  <c r="J227" i="16" s="1"/>
  <c r="I226" i="16"/>
  <c r="J226" i="16" s="1"/>
  <c r="I225" i="16"/>
  <c r="J225" i="16" s="1"/>
  <c r="I224" i="16"/>
  <c r="J224" i="16" s="1"/>
  <c r="I223" i="16"/>
  <c r="J223" i="16" s="1"/>
  <c r="I222" i="16"/>
  <c r="J222" i="16" s="1"/>
  <c r="I221" i="16"/>
  <c r="J221" i="16" s="1"/>
  <c r="I220" i="16"/>
  <c r="J220" i="16" s="1"/>
  <c r="I219" i="16"/>
  <c r="J219" i="16" s="1"/>
  <c r="I218" i="16"/>
  <c r="J218" i="16" s="1"/>
  <c r="I217" i="16"/>
  <c r="J217" i="16" s="1"/>
  <c r="I216" i="16"/>
  <c r="J216" i="16" s="1"/>
  <c r="I215" i="16"/>
  <c r="J215" i="16" s="1"/>
  <c r="I214" i="16"/>
  <c r="J214" i="16" s="1"/>
  <c r="I213" i="16"/>
  <c r="J213" i="16" s="1"/>
  <c r="I212" i="16"/>
  <c r="J212" i="16" s="1"/>
  <c r="I211" i="16"/>
  <c r="J211" i="16" s="1"/>
  <c r="I210" i="16"/>
  <c r="J210" i="16" s="1"/>
  <c r="I209" i="16"/>
  <c r="J209" i="16" s="1"/>
  <c r="I208" i="16"/>
  <c r="J208" i="16" s="1"/>
  <c r="I207" i="16"/>
  <c r="J207" i="16" s="1"/>
  <c r="I206" i="16"/>
  <c r="J206" i="16" s="1"/>
  <c r="I205" i="16"/>
  <c r="J205" i="16" s="1"/>
  <c r="I204" i="16"/>
  <c r="J204" i="16" s="1"/>
  <c r="I203" i="16"/>
  <c r="J203" i="16" s="1"/>
  <c r="I202" i="16"/>
  <c r="J202" i="16" s="1"/>
  <c r="I201" i="16"/>
  <c r="J201" i="16" s="1"/>
  <c r="I200" i="16"/>
  <c r="J200" i="16" s="1"/>
  <c r="I199" i="16"/>
  <c r="J199" i="16" s="1"/>
  <c r="I198" i="16"/>
  <c r="J198" i="16" s="1"/>
  <c r="I197" i="16"/>
  <c r="J197" i="16" s="1"/>
  <c r="I196" i="16"/>
  <c r="J196" i="16" s="1"/>
  <c r="I195" i="16"/>
  <c r="J195" i="16" s="1"/>
  <c r="I194" i="16"/>
  <c r="J194" i="16" s="1"/>
  <c r="I193" i="16"/>
  <c r="J193" i="16" s="1"/>
  <c r="I192" i="16"/>
  <c r="J192" i="16" s="1"/>
  <c r="I191" i="16"/>
  <c r="J191" i="16" s="1"/>
  <c r="I190" i="16"/>
  <c r="J190" i="16" s="1"/>
  <c r="I189" i="16"/>
  <c r="J189" i="16" s="1"/>
  <c r="I188" i="16"/>
  <c r="J188" i="16" s="1"/>
  <c r="I187" i="16"/>
  <c r="J187" i="16" s="1"/>
  <c r="I186" i="16"/>
  <c r="J186" i="16" s="1"/>
  <c r="I185" i="16"/>
  <c r="J185" i="16" s="1"/>
  <c r="I184" i="16"/>
  <c r="J184" i="16" s="1"/>
  <c r="I183" i="16"/>
  <c r="J183" i="16" s="1"/>
  <c r="I182" i="16"/>
  <c r="J182" i="16" s="1"/>
  <c r="I181" i="16"/>
  <c r="J181" i="16" s="1"/>
  <c r="I180" i="16"/>
  <c r="J180" i="16" s="1"/>
  <c r="I179" i="16"/>
  <c r="J179" i="16" s="1"/>
  <c r="I178" i="16"/>
  <c r="J178" i="16" s="1"/>
  <c r="I177" i="16"/>
  <c r="J177" i="16" s="1"/>
  <c r="I176" i="16"/>
  <c r="J176" i="16" s="1"/>
  <c r="I175" i="16"/>
  <c r="J175" i="16" s="1"/>
  <c r="I174" i="16"/>
  <c r="J174" i="16" s="1"/>
  <c r="I173" i="16"/>
  <c r="J173" i="16" s="1"/>
  <c r="I172" i="16"/>
  <c r="J172" i="16" s="1"/>
  <c r="I171" i="16"/>
  <c r="J171" i="16" s="1"/>
  <c r="I170" i="16"/>
  <c r="J170" i="16" s="1"/>
  <c r="I169" i="16"/>
  <c r="J169" i="16" s="1"/>
  <c r="I168" i="16"/>
  <c r="J168" i="16" s="1"/>
  <c r="I167" i="16"/>
  <c r="J167" i="16" s="1"/>
  <c r="I166" i="16"/>
  <c r="J166" i="16" s="1"/>
  <c r="I165" i="16"/>
  <c r="J165" i="16" s="1"/>
  <c r="I164" i="16"/>
  <c r="J164" i="16" s="1"/>
  <c r="I163" i="16"/>
  <c r="J163" i="16" s="1"/>
  <c r="I162" i="16"/>
  <c r="J162" i="16" s="1"/>
  <c r="I161" i="16"/>
  <c r="J161" i="16" s="1"/>
  <c r="I160" i="16"/>
  <c r="J160" i="16" s="1"/>
  <c r="I159" i="16"/>
  <c r="J159" i="16" s="1"/>
  <c r="I158" i="16"/>
  <c r="J158" i="16" s="1"/>
  <c r="I157" i="16"/>
  <c r="J157" i="16" s="1"/>
  <c r="I156" i="16"/>
  <c r="J156" i="16" s="1"/>
  <c r="I155" i="16"/>
  <c r="J155" i="16" s="1"/>
  <c r="I154" i="16"/>
  <c r="J154" i="16" s="1"/>
  <c r="I153" i="16"/>
  <c r="J153" i="16" s="1"/>
  <c r="I152" i="16"/>
  <c r="J152" i="16" s="1"/>
  <c r="I151" i="16"/>
  <c r="J151" i="16" s="1"/>
  <c r="I150" i="16"/>
  <c r="J150" i="16" s="1"/>
  <c r="I149" i="16"/>
  <c r="J149" i="16" s="1"/>
  <c r="I148" i="16"/>
  <c r="J148" i="16" s="1"/>
  <c r="I147" i="16"/>
  <c r="J147" i="16" s="1"/>
  <c r="I146" i="16"/>
  <c r="J146" i="16" s="1"/>
  <c r="I145" i="16"/>
  <c r="J145" i="16" s="1"/>
  <c r="I144" i="16"/>
  <c r="J144" i="16" s="1"/>
  <c r="I143" i="16"/>
  <c r="J143" i="16" s="1"/>
  <c r="I142" i="16"/>
  <c r="J142" i="16" s="1"/>
  <c r="I141" i="16"/>
  <c r="J141" i="16" s="1"/>
  <c r="I140" i="16"/>
  <c r="J140" i="16" s="1"/>
  <c r="I139" i="16"/>
  <c r="J139" i="16" s="1"/>
  <c r="I138" i="16"/>
  <c r="J138" i="16" s="1"/>
  <c r="I137" i="16"/>
  <c r="J137" i="16" s="1"/>
  <c r="I136" i="16"/>
  <c r="J136" i="16" s="1"/>
  <c r="I135" i="16"/>
  <c r="J135" i="16" s="1"/>
  <c r="I134" i="16"/>
  <c r="J134" i="16" s="1"/>
  <c r="I133" i="16"/>
  <c r="J133" i="16" s="1"/>
  <c r="I132" i="16"/>
  <c r="J132" i="16" s="1"/>
  <c r="I131" i="16"/>
  <c r="J131" i="16" s="1"/>
  <c r="I130" i="16"/>
  <c r="J130" i="16" s="1"/>
  <c r="I129" i="16"/>
  <c r="J129" i="16" s="1"/>
  <c r="I128" i="16"/>
  <c r="J128" i="16" s="1"/>
  <c r="I127" i="16"/>
  <c r="J127" i="16" s="1"/>
  <c r="I126" i="16"/>
  <c r="J126" i="16" s="1"/>
  <c r="I125" i="16"/>
  <c r="J125" i="16" s="1"/>
  <c r="I124" i="16"/>
  <c r="J124" i="16" s="1"/>
  <c r="I123" i="16"/>
  <c r="J123" i="16" s="1"/>
  <c r="I122" i="16"/>
  <c r="J122" i="16" s="1"/>
  <c r="I121" i="16"/>
  <c r="J121" i="16" s="1"/>
  <c r="I120" i="16"/>
  <c r="J120" i="16" s="1"/>
  <c r="I119" i="16"/>
  <c r="J119" i="16" s="1"/>
  <c r="I118" i="16"/>
  <c r="J118" i="16" s="1"/>
  <c r="I117" i="16"/>
  <c r="J117" i="16" s="1"/>
  <c r="I116" i="16"/>
  <c r="J116" i="16" s="1"/>
  <c r="I115" i="16"/>
  <c r="J115" i="16" s="1"/>
  <c r="I114" i="16"/>
  <c r="J114" i="16" s="1"/>
  <c r="I113" i="16"/>
  <c r="J113" i="16" s="1"/>
  <c r="I112" i="16"/>
  <c r="J112" i="16" s="1"/>
  <c r="I111" i="16"/>
  <c r="J111" i="16" s="1"/>
  <c r="I110" i="16"/>
  <c r="J110" i="16" s="1"/>
  <c r="I109" i="16"/>
  <c r="J109" i="16" s="1"/>
  <c r="I108" i="16"/>
  <c r="J108" i="16" s="1"/>
  <c r="I107" i="16"/>
  <c r="J107" i="16" s="1"/>
  <c r="I106" i="16"/>
  <c r="J106" i="16" s="1"/>
  <c r="I105" i="16"/>
  <c r="J105" i="16" s="1"/>
  <c r="I104" i="16"/>
  <c r="J104" i="16" s="1"/>
  <c r="I103" i="16"/>
  <c r="J103" i="16" s="1"/>
  <c r="I102" i="16"/>
  <c r="J102" i="16" s="1"/>
  <c r="I101" i="16"/>
  <c r="J101" i="16" s="1"/>
  <c r="I100" i="16"/>
  <c r="J100" i="16" s="1"/>
  <c r="I99" i="16"/>
  <c r="J99" i="16" s="1"/>
  <c r="I98" i="16"/>
  <c r="J98" i="16" s="1"/>
  <c r="I97" i="16"/>
  <c r="J97" i="16" s="1"/>
  <c r="I96" i="16"/>
  <c r="J96" i="16" s="1"/>
  <c r="I95" i="16"/>
  <c r="J95" i="16" s="1"/>
  <c r="I94" i="16"/>
  <c r="J94" i="16" s="1"/>
  <c r="I93" i="16"/>
  <c r="J93" i="16" s="1"/>
  <c r="I92" i="16"/>
  <c r="J92" i="16" s="1"/>
  <c r="I91" i="16"/>
  <c r="J91" i="16" s="1"/>
  <c r="I90" i="16"/>
  <c r="J90" i="16" s="1"/>
  <c r="I89" i="16"/>
  <c r="J89" i="16" s="1"/>
  <c r="I88" i="16"/>
  <c r="J88" i="16" s="1"/>
  <c r="I87" i="16"/>
  <c r="J87" i="16" s="1"/>
  <c r="I86" i="16"/>
  <c r="J86" i="16" s="1"/>
  <c r="I85" i="16"/>
  <c r="J85" i="16" s="1"/>
  <c r="I84" i="16"/>
  <c r="J84" i="16" s="1"/>
  <c r="I83" i="16"/>
  <c r="J83" i="16" s="1"/>
  <c r="I82" i="16"/>
  <c r="J82" i="16" s="1"/>
  <c r="I81" i="16"/>
  <c r="J81" i="16" s="1"/>
  <c r="I80" i="16"/>
  <c r="J80" i="16" s="1"/>
  <c r="I79" i="16"/>
  <c r="J79" i="16" s="1"/>
  <c r="I78" i="16"/>
  <c r="J78" i="16" s="1"/>
  <c r="I77" i="16"/>
  <c r="J77" i="16" s="1"/>
  <c r="I76" i="16"/>
  <c r="J76" i="16" s="1"/>
  <c r="I75" i="16"/>
  <c r="J75" i="16" s="1"/>
  <c r="I74" i="16"/>
  <c r="J74" i="16" s="1"/>
  <c r="I73" i="16"/>
  <c r="J73" i="16" s="1"/>
  <c r="I72" i="16"/>
  <c r="J72" i="16" s="1"/>
  <c r="I71" i="16"/>
  <c r="J71" i="16" s="1"/>
  <c r="I70" i="16"/>
  <c r="J70" i="16" s="1"/>
  <c r="I69" i="16"/>
  <c r="J69" i="16" s="1"/>
  <c r="I68" i="16"/>
  <c r="J68" i="16" s="1"/>
  <c r="I67" i="16"/>
  <c r="J67" i="16" s="1"/>
  <c r="I66" i="16"/>
  <c r="J66" i="16" s="1"/>
  <c r="I65" i="16"/>
  <c r="J65" i="16" s="1"/>
  <c r="I64" i="16"/>
  <c r="J64" i="16" s="1"/>
  <c r="I63" i="16"/>
  <c r="J63" i="16" s="1"/>
  <c r="I62" i="16"/>
  <c r="J62" i="16" s="1"/>
  <c r="I61" i="16"/>
  <c r="J61" i="16" s="1"/>
  <c r="I60" i="16"/>
  <c r="J60" i="16" s="1"/>
  <c r="I59" i="16"/>
  <c r="J59" i="16" s="1"/>
  <c r="I58" i="16"/>
  <c r="J58" i="16" s="1"/>
  <c r="I57" i="16"/>
  <c r="J57" i="16" s="1"/>
  <c r="I56" i="16"/>
  <c r="J56" i="16" s="1"/>
  <c r="I55" i="16"/>
  <c r="J55" i="16" s="1"/>
  <c r="I54" i="16"/>
  <c r="J54" i="16" s="1"/>
  <c r="I53" i="16"/>
  <c r="J53" i="16" s="1"/>
  <c r="I52" i="16"/>
  <c r="J52" i="16" s="1"/>
  <c r="I51" i="16"/>
  <c r="J51" i="16" s="1"/>
  <c r="I50" i="16"/>
  <c r="J50" i="16" s="1"/>
  <c r="I49" i="16"/>
  <c r="J49" i="16" s="1"/>
  <c r="I48" i="16"/>
  <c r="J48" i="16" s="1"/>
  <c r="I47" i="16"/>
  <c r="J47" i="16" s="1"/>
  <c r="I46" i="16"/>
  <c r="J46" i="16" s="1"/>
  <c r="I45" i="16"/>
  <c r="J45" i="16" s="1"/>
  <c r="I44" i="16"/>
  <c r="J44" i="16" s="1"/>
  <c r="I43" i="16"/>
  <c r="J43" i="16" s="1"/>
  <c r="I42" i="16"/>
  <c r="J42" i="16" s="1"/>
  <c r="I41" i="16"/>
  <c r="J41" i="16" s="1"/>
  <c r="I40" i="16"/>
  <c r="J40" i="16" s="1"/>
  <c r="I39" i="16"/>
  <c r="J39" i="16" s="1"/>
  <c r="I38" i="16"/>
  <c r="J38" i="16" s="1"/>
  <c r="I37" i="16"/>
  <c r="J37" i="16" s="1"/>
  <c r="I36" i="16"/>
  <c r="J36" i="16" s="1"/>
  <c r="I35" i="16"/>
  <c r="J35" i="16" s="1"/>
  <c r="I34" i="16"/>
  <c r="J34" i="16" s="1"/>
  <c r="I33" i="16"/>
  <c r="J33" i="16" s="1"/>
  <c r="I32" i="16"/>
  <c r="J32" i="16" s="1"/>
  <c r="I31" i="16"/>
  <c r="J31" i="16" s="1"/>
  <c r="I30" i="16"/>
  <c r="J30" i="16" s="1"/>
  <c r="I29" i="16"/>
  <c r="J29" i="16" s="1"/>
  <c r="I28" i="16"/>
  <c r="J28" i="16" s="1"/>
  <c r="I27" i="16"/>
  <c r="J27" i="16" s="1"/>
  <c r="I26" i="16"/>
  <c r="J26" i="16" s="1"/>
  <c r="I25" i="16"/>
  <c r="J25" i="16" s="1"/>
  <c r="I24" i="16"/>
  <c r="J24" i="16" s="1"/>
  <c r="I23" i="16"/>
  <c r="J23" i="16" s="1"/>
  <c r="I22" i="16"/>
  <c r="J22" i="16" s="1"/>
  <c r="I21" i="16"/>
  <c r="J21" i="16" s="1"/>
  <c r="I20" i="16"/>
  <c r="J20" i="16" s="1"/>
  <c r="I19" i="16"/>
  <c r="J19" i="16" s="1"/>
  <c r="I18" i="16"/>
  <c r="J18" i="16" s="1"/>
  <c r="I17" i="16"/>
  <c r="J17" i="16" s="1"/>
  <c r="I16" i="16"/>
  <c r="J16" i="16" s="1"/>
  <c r="I15" i="16"/>
  <c r="J15" i="16" s="1"/>
  <c r="I14" i="16"/>
  <c r="J14" i="16" s="1"/>
  <c r="I13" i="16"/>
  <c r="J13" i="16" s="1"/>
  <c r="I12" i="16"/>
  <c r="J12" i="16" s="1"/>
  <c r="I11" i="16"/>
  <c r="J11" i="16" s="1"/>
  <c r="I10" i="16"/>
  <c r="J10" i="16" s="1"/>
  <c r="I9" i="16"/>
  <c r="J9" i="16" s="1"/>
  <c r="I414" i="15"/>
  <c r="J414" i="15" s="1"/>
  <c r="I413" i="15"/>
  <c r="J413" i="15" s="1"/>
  <c r="I412" i="15"/>
  <c r="J412" i="15" s="1"/>
  <c r="I411" i="15"/>
  <c r="J411" i="15" s="1"/>
  <c r="I410" i="15"/>
  <c r="J410" i="15" s="1"/>
  <c r="I409" i="15"/>
  <c r="J409" i="15" s="1"/>
  <c r="I408" i="15"/>
  <c r="J408" i="15" s="1"/>
  <c r="I407" i="15"/>
  <c r="J407" i="15" s="1"/>
  <c r="I406" i="15"/>
  <c r="J406" i="15" s="1"/>
  <c r="I405" i="15"/>
  <c r="J405" i="15" s="1"/>
  <c r="I404" i="15"/>
  <c r="J404" i="15" s="1"/>
  <c r="I403" i="15"/>
  <c r="J403" i="15" s="1"/>
  <c r="I402" i="15"/>
  <c r="J402" i="15" s="1"/>
  <c r="I401" i="15"/>
  <c r="J401" i="15" s="1"/>
  <c r="I400" i="15"/>
  <c r="J400" i="15" s="1"/>
  <c r="I399" i="15"/>
  <c r="J399" i="15" s="1"/>
  <c r="I398" i="15"/>
  <c r="J398" i="15" s="1"/>
  <c r="I397" i="15"/>
  <c r="J397" i="15" s="1"/>
  <c r="I396" i="15"/>
  <c r="J396" i="15" s="1"/>
  <c r="I395" i="15"/>
  <c r="J395" i="15" s="1"/>
  <c r="I394" i="15"/>
  <c r="J394" i="15" s="1"/>
  <c r="I393" i="15"/>
  <c r="J393" i="15" s="1"/>
  <c r="I392" i="15"/>
  <c r="J392" i="15" s="1"/>
  <c r="I391" i="15"/>
  <c r="J391" i="15" s="1"/>
  <c r="I390" i="15"/>
  <c r="J390" i="15" s="1"/>
  <c r="I389" i="15"/>
  <c r="J389" i="15" s="1"/>
  <c r="I388" i="15"/>
  <c r="J388" i="15" s="1"/>
  <c r="I387" i="15"/>
  <c r="J387" i="15" s="1"/>
  <c r="I386" i="15"/>
  <c r="J386" i="15" s="1"/>
  <c r="I385" i="15"/>
  <c r="J385" i="15" s="1"/>
  <c r="I384" i="15"/>
  <c r="J384" i="15" s="1"/>
  <c r="I383" i="15"/>
  <c r="J383" i="15" s="1"/>
  <c r="I382" i="15"/>
  <c r="J382" i="15" s="1"/>
  <c r="I381" i="15"/>
  <c r="J381" i="15" s="1"/>
  <c r="I380" i="15"/>
  <c r="J380" i="15" s="1"/>
  <c r="I379" i="15"/>
  <c r="J379" i="15" s="1"/>
  <c r="I378" i="15"/>
  <c r="J378" i="15" s="1"/>
  <c r="I377" i="15"/>
  <c r="J377" i="15" s="1"/>
  <c r="I376" i="15"/>
  <c r="J376" i="15" s="1"/>
  <c r="I375" i="15"/>
  <c r="J375" i="15" s="1"/>
  <c r="I374" i="15"/>
  <c r="J374" i="15" s="1"/>
  <c r="I373" i="15"/>
  <c r="J373" i="15" s="1"/>
  <c r="I372" i="15"/>
  <c r="J372" i="15" s="1"/>
  <c r="I371" i="15"/>
  <c r="J371" i="15" s="1"/>
  <c r="I370" i="15"/>
  <c r="J370" i="15" s="1"/>
  <c r="I369" i="15"/>
  <c r="J369" i="15" s="1"/>
  <c r="I368" i="15"/>
  <c r="J368" i="15" s="1"/>
  <c r="I367" i="15"/>
  <c r="J367" i="15" s="1"/>
  <c r="I366" i="15"/>
  <c r="J366" i="15" s="1"/>
  <c r="I365" i="15"/>
  <c r="J365" i="15" s="1"/>
  <c r="I364" i="15"/>
  <c r="J364" i="15" s="1"/>
  <c r="I363" i="15"/>
  <c r="J363" i="15" s="1"/>
  <c r="I362" i="15"/>
  <c r="J362" i="15" s="1"/>
  <c r="I361" i="15"/>
  <c r="J361" i="15" s="1"/>
  <c r="I360" i="15"/>
  <c r="J360" i="15" s="1"/>
  <c r="I359" i="15"/>
  <c r="J359" i="15" s="1"/>
  <c r="I358" i="15"/>
  <c r="J358" i="15" s="1"/>
  <c r="I357" i="15"/>
  <c r="J357" i="15" s="1"/>
  <c r="I356" i="15"/>
  <c r="J356" i="15" s="1"/>
  <c r="I355" i="15"/>
  <c r="J355" i="15" s="1"/>
  <c r="I354" i="15"/>
  <c r="J354" i="15" s="1"/>
  <c r="I353" i="15"/>
  <c r="J353" i="15" s="1"/>
  <c r="I352" i="15"/>
  <c r="J352" i="15" s="1"/>
  <c r="I351" i="15"/>
  <c r="J351" i="15" s="1"/>
  <c r="I350" i="15"/>
  <c r="J350" i="15" s="1"/>
  <c r="I349" i="15"/>
  <c r="J349" i="15" s="1"/>
  <c r="I348" i="15"/>
  <c r="J348" i="15" s="1"/>
  <c r="I347" i="15"/>
  <c r="J347" i="15" s="1"/>
  <c r="I346" i="15"/>
  <c r="J346" i="15" s="1"/>
  <c r="I345" i="15"/>
  <c r="J345" i="15" s="1"/>
  <c r="I344" i="15"/>
  <c r="J344" i="15" s="1"/>
  <c r="I343" i="15"/>
  <c r="J343" i="15" s="1"/>
  <c r="I342" i="15"/>
  <c r="J342" i="15" s="1"/>
  <c r="I341" i="15"/>
  <c r="J341" i="15" s="1"/>
  <c r="I340" i="15"/>
  <c r="J340" i="15" s="1"/>
  <c r="I339" i="15"/>
  <c r="J339" i="15" s="1"/>
  <c r="I338" i="15"/>
  <c r="J338" i="15" s="1"/>
  <c r="I337" i="15"/>
  <c r="J337" i="15" s="1"/>
  <c r="I336" i="15"/>
  <c r="J336" i="15" s="1"/>
  <c r="I335" i="15"/>
  <c r="J335" i="15" s="1"/>
  <c r="I334" i="15"/>
  <c r="J334" i="15" s="1"/>
  <c r="I333" i="15"/>
  <c r="J333" i="15" s="1"/>
  <c r="I332" i="15"/>
  <c r="J332" i="15" s="1"/>
  <c r="I331" i="15"/>
  <c r="J331" i="15" s="1"/>
  <c r="I330" i="15"/>
  <c r="J330" i="15" s="1"/>
  <c r="I329" i="15"/>
  <c r="J329" i="15" s="1"/>
  <c r="I328" i="15"/>
  <c r="J328" i="15" s="1"/>
  <c r="I327" i="15"/>
  <c r="J327" i="15" s="1"/>
  <c r="I326" i="15"/>
  <c r="J326" i="15" s="1"/>
  <c r="I325" i="15"/>
  <c r="J325" i="15" s="1"/>
  <c r="I324" i="15"/>
  <c r="J324" i="15" s="1"/>
  <c r="I323" i="15"/>
  <c r="J323" i="15" s="1"/>
  <c r="I322" i="15"/>
  <c r="J322" i="15" s="1"/>
  <c r="I321" i="15"/>
  <c r="J321" i="15" s="1"/>
  <c r="I320" i="15"/>
  <c r="J320" i="15" s="1"/>
  <c r="I319" i="15"/>
  <c r="J319" i="15" s="1"/>
  <c r="I318" i="15"/>
  <c r="J318" i="15" s="1"/>
  <c r="I317" i="15"/>
  <c r="J317" i="15" s="1"/>
  <c r="I316" i="15"/>
  <c r="J316" i="15" s="1"/>
  <c r="I315" i="15"/>
  <c r="J315" i="15" s="1"/>
  <c r="I314" i="15"/>
  <c r="J314" i="15" s="1"/>
  <c r="I313" i="15"/>
  <c r="J313" i="15" s="1"/>
  <c r="I312" i="15"/>
  <c r="J312" i="15" s="1"/>
  <c r="I311" i="15"/>
  <c r="J311" i="15" s="1"/>
  <c r="I310" i="15"/>
  <c r="J310" i="15" s="1"/>
  <c r="I309" i="15"/>
  <c r="J309" i="15" s="1"/>
  <c r="I308" i="15"/>
  <c r="J308" i="15" s="1"/>
  <c r="I307" i="15"/>
  <c r="J307" i="15" s="1"/>
  <c r="I306" i="15"/>
  <c r="J306" i="15" s="1"/>
  <c r="I305" i="15"/>
  <c r="J305" i="15" s="1"/>
  <c r="I304" i="15"/>
  <c r="J304" i="15" s="1"/>
  <c r="I303" i="15"/>
  <c r="J303" i="15" s="1"/>
  <c r="I302" i="15"/>
  <c r="J302" i="15" s="1"/>
  <c r="I301" i="15"/>
  <c r="J301" i="15" s="1"/>
  <c r="I300" i="15"/>
  <c r="J300" i="15" s="1"/>
  <c r="I299" i="15"/>
  <c r="J299" i="15" s="1"/>
  <c r="I298" i="15"/>
  <c r="J298" i="15" s="1"/>
  <c r="I297" i="15"/>
  <c r="J297" i="15" s="1"/>
  <c r="I296" i="15"/>
  <c r="J296" i="15" s="1"/>
  <c r="I295" i="15"/>
  <c r="J295" i="15" s="1"/>
  <c r="I294" i="15"/>
  <c r="J294" i="15" s="1"/>
  <c r="I293" i="15"/>
  <c r="J293" i="15" s="1"/>
  <c r="I292" i="15"/>
  <c r="J292" i="15" s="1"/>
  <c r="I291" i="15"/>
  <c r="J291" i="15" s="1"/>
  <c r="I290" i="15"/>
  <c r="J290" i="15" s="1"/>
  <c r="I289" i="15"/>
  <c r="J289" i="15" s="1"/>
  <c r="I288" i="15"/>
  <c r="J288" i="15" s="1"/>
  <c r="I287" i="15"/>
  <c r="J287" i="15" s="1"/>
  <c r="I286" i="15"/>
  <c r="J286" i="15" s="1"/>
  <c r="I285" i="15"/>
  <c r="J285" i="15" s="1"/>
  <c r="I284" i="15"/>
  <c r="J284" i="15" s="1"/>
  <c r="I283" i="15"/>
  <c r="J283" i="15" s="1"/>
  <c r="I282" i="15"/>
  <c r="J282" i="15" s="1"/>
  <c r="I281" i="15"/>
  <c r="J281" i="15" s="1"/>
  <c r="I280" i="15"/>
  <c r="J280" i="15" s="1"/>
  <c r="I279" i="15"/>
  <c r="J279" i="15" s="1"/>
  <c r="I278" i="15"/>
  <c r="J278" i="15" s="1"/>
  <c r="I277" i="15"/>
  <c r="J277" i="15" s="1"/>
  <c r="I276" i="15"/>
  <c r="J276" i="15" s="1"/>
  <c r="I275" i="15"/>
  <c r="J275" i="15" s="1"/>
  <c r="I274" i="15"/>
  <c r="J274" i="15" s="1"/>
  <c r="I273" i="15"/>
  <c r="J273" i="15" s="1"/>
  <c r="I272" i="15"/>
  <c r="J272" i="15" s="1"/>
  <c r="I271" i="15"/>
  <c r="J271" i="15" s="1"/>
  <c r="I270" i="15"/>
  <c r="J270" i="15" s="1"/>
  <c r="I269" i="15"/>
  <c r="J269" i="15" s="1"/>
  <c r="I268" i="15"/>
  <c r="J268" i="15" s="1"/>
  <c r="I267" i="15"/>
  <c r="J267" i="15" s="1"/>
  <c r="I266" i="15"/>
  <c r="J266" i="15" s="1"/>
  <c r="I265" i="15"/>
  <c r="J265" i="15" s="1"/>
  <c r="I264" i="15"/>
  <c r="J264" i="15" s="1"/>
  <c r="I263" i="15"/>
  <c r="J263" i="15" s="1"/>
  <c r="I262" i="15"/>
  <c r="J262" i="15" s="1"/>
  <c r="I261" i="15"/>
  <c r="J261" i="15" s="1"/>
  <c r="I260" i="15"/>
  <c r="J260" i="15" s="1"/>
  <c r="I259" i="15"/>
  <c r="J259" i="15" s="1"/>
  <c r="I258" i="15"/>
  <c r="J258" i="15" s="1"/>
  <c r="I257" i="15"/>
  <c r="J257" i="15" s="1"/>
  <c r="I256" i="15"/>
  <c r="J256" i="15" s="1"/>
  <c r="I255" i="15"/>
  <c r="J255" i="15" s="1"/>
  <c r="I254" i="15"/>
  <c r="J254" i="15" s="1"/>
  <c r="I253" i="15"/>
  <c r="J253" i="15" s="1"/>
  <c r="I252" i="15"/>
  <c r="J252" i="15" s="1"/>
  <c r="I251" i="15"/>
  <c r="J251" i="15" s="1"/>
  <c r="I250" i="15"/>
  <c r="J250" i="15" s="1"/>
  <c r="I249" i="15"/>
  <c r="J249" i="15" s="1"/>
  <c r="I248" i="15"/>
  <c r="J248" i="15" s="1"/>
  <c r="I247" i="15"/>
  <c r="J247" i="15" s="1"/>
  <c r="I246" i="15"/>
  <c r="J246" i="15" s="1"/>
  <c r="I245" i="15"/>
  <c r="J245" i="15" s="1"/>
  <c r="I244" i="15"/>
  <c r="J244" i="15" s="1"/>
  <c r="I243" i="15"/>
  <c r="J243" i="15" s="1"/>
  <c r="I242" i="15"/>
  <c r="J242" i="15" s="1"/>
  <c r="I241" i="15"/>
  <c r="J241" i="15" s="1"/>
  <c r="I240" i="15"/>
  <c r="J240" i="15" s="1"/>
  <c r="I239" i="15"/>
  <c r="J239" i="15" s="1"/>
  <c r="I238" i="15"/>
  <c r="J238" i="15" s="1"/>
  <c r="I237" i="15"/>
  <c r="J237" i="15" s="1"/>
  <c r="I236" i="15"/>
  <c r="J236" i="15" s="1"/>
  <c r="I235" i="15"/>
  <c r="J235" i="15" s="1"/>
  <c r="I234" i="15"/>
  <c r="J234" i="15" s="1"/>
  <c r="I233" i="15"/>
  <c r="J233" i="15" s="1"/>
  <c r="I232" i="15"/>
  <c r="J232" i="15" s="1"/>
  <c r="I231" i="15"/>
  <c r="J231" i="15" s="1"/>
  <c r="I230" i="15"/>
  <c r="J230" i="15" s="1"/>
  <c r="I229" i="15"/>
  <c r="J229" i="15" s="1"/>
  <c r="I228" i="15"/>
  <c r="J228" i="15" s="1"/>
  <c r="I227" i="15"/>
  <c r="J227" i="15" s="1"/>
  <c r="I226" i="15"/>
  <c r="J226" i="15" s="1"/>
  <c r="I225" i="15"/>
  <c r="J225" i="15" s="1"/>
  <c r="I224" i="15"/>
  <c r="J224" i="15" s="1"/>
  <c r="I223" i="15"/>
  <c r="J223" i="15" s="1"/>
  <c r="I222" i="15"/>
  <c r="J222" i="15" s="1"/>
  <c r="I221" i="15"/>
  <c r="J221" i="15" s="1"/>
  <c r="I220" i="15"/>
  <c r="J220" i="15" s="1"/>
  <c r="I219" i="15"/>
  <c r="J219" i="15" s="1"/>
  <c r="I218" i="15"/>
  <c r="J218" i="15" s="1"/>
  <c r="I217" i="15"/>
  <c r="J217" i="15" s="1"/>
  <c r="I216" i="15"/>
  <c r="J216" i="15" s="1"/>
  <c r="I215" i="15"/>
  <c r="J215" i="15" s="1"/>
  <c r="I214" i="15"/>
  <c r="J214" i="15" s="1"/>
  <c r="I213" i="15"/>
  <c r="J213" i="15" s="1"/>
  <c r="I212" i="15"/>
  <c r="J212" i="15" s="1"/>
  <c r="I211" i="15"/>
  <c r="J211" i="15" s="1"/>
  <c r="I210" i="15"/>
  <c r="J210" i="15" s="1"/>
  <c r="I209" i="15"/>
  <c r="J209" i="15" s="1"/>
  <c r="I208" i="15"/>
  <c r="J208" i="15" s="1"/>
  <c r="I207" i="15"/>
  <c r="J207" i="15" s="1"/>
  <c r="I206" i="15"/>
  <c r="J206" i="15" s="1"/>
  <c r="I205" i="15"/>
  <c r="J205" i="15" s="1"/>
  <c r="I204" i="15"/>
  <c r="J204" i="15" s="1"/>
  <c r="I203" i="15"/>
  <c r="J203" i="15" s="1"/>
  <c r="I202" i="15"/>
  <c r="J202" i="15" s="1"/>
  <c r="I201" i="15"/>
  <c r="J201" i="15" s="1"/>
  <c r="I200" i="15"/>
  <c r="J200" i="15" s="1"/>
  <c r="I199" i="15"/>
  <c r="J199" i="15" s="1"/>
  <c r="I198" i="15"/>
  <c r="J198" i="15" s="1"/>
  <c r="I197" i="15"/>
  <c r="J197" i="15" s="1"/>
  <c r="I196" i="15"/>
  <c r="J196" i="15" s="1"/>
  <c r="I195" i="15"/>
  <c r="J195" i="15" s="1"/>
  <c r="I194" i="15"/>
  <c r="J194" i="15" s="1"/>
  <c r="I193" i="15"/>
  <c r="J193" i="15" s="1"/>
  <c r="I192" i="15"/>
  <c r="J192" i="15" s="1"/>
  <c r="I191" i="15"/>
  <c r="J191" i="15" s="1"/>
  <c r="I190" i="15"/>
  <c r="J190" i="15" s="1"/>
  <c r="I189" i="15"/>
  <c r="J189" i="15" s="1"/>
  <c r="I188" i="15"/>
  <c r="J188" i="15" s="1"/>
  <c r="I187" i="15"/>
  <c r="J187" i="15" s="1"/>
  <c r="I186" i="15"/>
  <c r="J186" i="15" s="1"/>
  <c r="I185" i="15"/>
  <c r="J185" i="15" s="1"/>
  <c r="I184" i="15"/>
  <c r="J184" i="15" s="1"/>
  <c r="I183" i="15"/>
  <c r="J183" i="15" s="1"/>
  <c r="I182" i="15"/>
  <c r="J182" i="15" s="1"/>
  <c r="I181" i="15"/>
  <c r="J181" i="15" s="1"/>
  <c r="I180" i="15"/>
  <c r="J180" i="15" s="1"/>
  <c r="I179" i="15"/>
  <c r="J179" i="15" s="1"/>
  <c r="I178" i="15"/>
  <c r="J178" i="15" s="1"/>
  <c r="I177" i="15"/>
  <c r="J177" i="15" s="1"/>
  <c r="I176" i="15"/>
  <c r="J176" i="15" s="1"/>
  <c r="I175" i="15"/>
  <c r="J175" i="15" s="1"/>
  <c r="I174" i="15"/>
  <c r="J174" i="15" s="1"/>
  <c r="I173" i="15"/>
  <c r="J173" i="15" s="1"/>
  <c r="I172" i="15"/>
  <c r="J172" i="15" s="1"/>
  <c r="I171" i="15"/>
  <c r="J171" i="15" s="1"/>
  <c r="I170" i="15"/>
  <c r="J170" i="15" s="1"/>
  <c r="I169" i="15"/>
  <c r="J169" i="15" s="1"/>
  <c r="I168" i="15"/>
  <c r="J168" i="15" s="1"/>
  <c r="I167" i="15"/>
  <c r="J167" i="15" s="1"/>
  <c r="I166" i="15"/>
  <c r="J166" i="15" s="1"/>
  <c r="I165" i="15"/>
  <c r="J165" i="15" s="1"/>
  <c r="I164" i="15"/>
  <c r="J164" i="15" s="1"/>
  <c r="I163" i="15"/>
  <c r="J163" i="15" s="1"/>
  <c r="I162" i="15"/>
  <c r="J162" i="15" s="1"/>
  <c r="I161" i="15"/>
  <c r="J161" i="15" s="1"/>
  <c r="I160" i="15"/>
  <c r="J160" i="15" s="1"/>
  <c r="I159" i="15"/>
  <c r="J159" i="15" s="1"/>
  <c r="I158" i="15"/>
  <c r="J158" i="15" s="1"/>
  <c r="I157" i="15"/>
  <c r="J157" i="15" s="1"/>
  <c r="I156" i="15"/>
  <c r="J156" i="15" s="1"/>
  <c r="I155" i="15"/>
  <c r="J155" i="15" s="1"/>
  <c r="I154" i="15"/>
  <c r="J154" i="15" s="1"/>
  <c r="I153" i="15"/>
  <c r="J153" i="15" s="1"/>
  <c r="I152" i="15"/>
  <c r="J152" i="15" s="1"/>
  <c r="I151" i="15"/>
  <c r="J151" i="15" s="1"/>
  <c r="I150" i="15"/>
  <c r="J150" i="15" s="1"/>
  <c r="I149" i="15"/>
  <c r="J149" i="15" s="1"/>
  <c r="I148" i="15"/>
  <c r="J148" i="15" s="1"/>
  <c r="I147" i="15"/>
  <c r="J147" i="15" s="1"/>
  <c r="I146" i="15"/>
  <c r="J146" i="15" s="1"/>
  <c r="I145" i="15"/>
  <c r="J145" i="15" s="1"/>
  <c r="I144" i="15"/>
  <c r="J144" i="15" s="1"/>
  <c r="I143" i="15"/>
  <c r="J143" i="15" s="1"/>
  <c r="I142" i="15"/>
  <c r="J142" i="15" s="1"/>
  <c r="I141" i="15"/>
  <c r="J141" i="15" s="1"/>
  <c r="I140" i="15"/>
  <c r="J140" i="15" s="1"/>
  <c r="I139" i="15"/>
  <c r="J139" i="15" s="1"/>
  <c r="I138" i="15"/>
  <c r="J138" i="15" s="1"/>
  <c r="I137" i="15"/>
  <c r="J137" i="15" s="1"/>
  <c r="I136" i="15"/>
  <c r="J136" i="15" s="1"/>
  <c r="I135" i="15"/>
  <c r="J135" i="15" s="1"/>
  <c r="I134" i="15"/>
  <c r="J134" i="15" s="1"/>
  <c r="I133" i="15"/>
  <c r="J133" i="15" s="1"/>
  <c r="I132" i="15"/>
  <c r="J132" i="15" s="1"/>
  <c r="I131" i="15"/>
  <c r="J131" i="15" s="1"/>
  <c r="I130" i="15"/>
  <c r="J130" i="15" s="1"/>
  <c r="I129" i="15"/>
  <c r="J129" i="15" s="1"/>
  <c r="I128" i="15"/>
  <c r="J128" i="15" s="1"/>
  <c r="I127" i="15"/>
  <c r="J127" i="15" s="1"/>
  <c r="I126" i="15"/>
  <c r="J126" i="15" s="1"/>
  <c r="I125" i="15"/>
  <c r="J125" i="15" s="1"/>
  <c r="I124" i="15"/>
  <c r="J124" i="15" s="1"/>
  <c r="I123" i="15"/>
  <c r="J123" i="15" s="1"/>
  <c r="I122" i="15"/>
  <c r="J122" i="15" s="1"/>
  <c r="I121" i="15"/>
  <c r="J121" i="15" s="1"/>
  <c r="I120" i="15"/>
  <c r="J120" i="15" s="1"/>
  <c r="I119" i="15"/>
  <c r="J119" i="15" s="1"/>
  <c r="I118" i="15"/>
  <c r="J118" i="15" s="1"/>
  <c r="I117" i="15"/>
  <c r="J117" i="15" s="1"/>
  <c r="I116" i="15"/>
  <c r="J116" i="15" s="1"/>
  <c r="I115" i="15"/>
  <c r="J115" i="15" s="1"/>
  <c r="I114" i="15"/>
  <c r="J114" i="15" s="1"/>
  <c r="I113" i="15"/>
  <c r="J113" i="15" s="1"/>
  <c r="I112" i="15"/>
  <c r="J112" i="15" s="1"/>
  <c r="I111" i="15"/>
  <c r="J111" i="15" s="1"/>
  <c r="I110" i="15"/>
  <c r="J110" i="15" s="1"/>
  <c r="I109" i="15"/>
  <c r="J109" i="15" s="1"/>
  <c r="I108" i="15"/>
  <c r="J108" i="15" s="1"/>
  <c r="I107" i="15"/>
  <c r="J107" i="15" s="1"/>
  <c r="I106" i="15"/>
  <c r="J106" i="15" s="1"/>
  <c r="I105" i="15"/>
  <c r="J105" i="15" s="1"/>
  <c r="I104" i="15"/>
  <c r="J104" i="15" s="1"/>
  <c r="I103" i="15"/>
  <c r="J103" i="15" s="1"/>
  <c r="I102" i="15"/>
  <c r="J102" i="15" s="1"/>
  <c r="I101" i="15"/>
  <c r="J101" i="15" s="1"/>
  <c r="I100" i="15"/>
  <c r="J100" i="15" s="1"/>
  <c r="I99" i="15"/>
  <c r="J99" i="15" s="1"/>
  <c r="I98" i="15"/>
  <c r="J98" i="15" s="1"/>
  <c r="I97" i="15"/>
  <c r="J97" i="15" s="1"/>
  <c r="I96" i="15"/>
  <c r="J96" i="15" s="1"/>
  <c r="I95" i="15"/>
  <c r="J95" i="15" s="1"/>
  <c r="I94" i="15"/>
  <c r="J94" i="15" s="1"/>
  <c r="I93" i="15"/>
  <c r="J93" i="15" s="1"/>
  <c r="I92" i="15"/>
  <c r="J92" i="15" s="1"/>
  <c r="I91" i="15"/>
  <c r="J91" i="15" s="1"/>
  <c r="I90" i="15"/>
  <c r="J90" i="15" s="1"/>
  <c r="I89" i="15"/>
  <c r="J89" i="15" s="1"/>
  <c r="I88" i="15"/>
  <c r="J88" i="15" s="1"/>
  <c r="I87" i="15"/>
  <c r="J87" i="15" s="1"/>
  <c r="I86" i="15"/>
  <c r="J86" i="15" s="1"/>
  <c r="I85" i="15"/>
  <c r="J85" i="15" s="1"/>
  <c r="I84" i="15"/>
  <c r="J84" i="15" s="1"/>
  <c r="I83" i="15"/>
  <c r="J83" i="15" s="1"/>
  <c r="I82" i="15"/>
  <c r="J82" i="15" s="1"/>
  <c r="I81" i="15"/>
  <c r="J81" i="15" s="1"/>
  <c r="I80" i="15"/>
  <c r="J80" i="15" s="1"/>
  <c r="I79" i="15"/>
  <c r="J79" i="15" s="1"/>
  <c r="I78" i="15"/>
  <c r="J78" i="15" s="1"/>
  <c r="I77" i="15"/>
  <c r="J77" i="15" s="1"/>
  <c r="I76" i="15"/>
  <c r="J76" i="15" s="1"/>
  <c r="I75" i="15"/>
  <c r="J75" i="15" s="1"/>
  <c r="I74" i="15"/>
  <c r="J74" i="15" s="1"/>
  <c r="I73" i="15"/>
  <c r="J73" i="15" s="1"/>
  <c r="I72" i="15"/>
  <c r="J72" i="15" s="1"/>
  <c r="I71" i="15"/>
  <c r="J71" i="15" s="1"/>
  <c r="I70" i="15"/>
  <c r="J70" i="15" s="1"/>
  <c r="I69" i="15"/>
  <c r="J69" i="15" s="1"/>
  <c r="I68" i="15"/>
  <c r="J68" i="15" s="1"/>
  <c r="I67" i="15"/>
  <c r="J67" i="15" s="1"/>
  <c r="I66" i="15"/>
  <c r="J66" i="15" s="1"/>
  <c r="I65" i="15"/>
  <c r="J65" i="15" s="1"/>
  <c r="I64" i="15"/>
  <c r="J64" i="15" s="1"/>
  <c r="I63" i="15"/>
  <c r="J63" i="15" s="1"/>
  <c r="I62" i="15"/>
  <c r="J62" i="15" s="1"/>
  <c r="I61" i="15"/>
  <c r="J61" i="15" s="1"/>
  <c r="I60" i="15"/>
  <c r="J60" i="15" s="1"/>
  <c r="I59" i="15"/>
  <c r="J59" i="15" s="1"/>
  <c r="I58" i="15"/>
  <c r="J58" i="15" s="1"/>
  <c r="I57" i="15"/>
  <c r="J57" i="15" s="1"/>
  <c r="I56" i="15"/>
  <c r="J56" i="15" s="1"/>
  <c r="I55" i="15"/>
  <c r="J55" i="15" s="1"/>
  <c r="I54" i="15"/>
  <c r="J54" i="15" s="1"/>
  <c r="I53" i="15"/>
  <c r="J53" i="15" s="1"/>
  <c r="I52" i="15"/>
  <c r="J52" i="15" s="1"/>
  <c r="I51" i="15"/>
  <c r="J51" i="15" s="1"/>
  <c r="I50" i="15"/>
  <c r="J50" i="15" s="1"/>
  <c r="I49" i="15"/>
  <c r="J49" i="15" s="1"/>
  <c r="I48" i="15"/>
  <c r="J48" i="15" s="1"/>
  <c r="I47" i="15"/>
  <c r="J47" i="15" s="1"/>
  <c r="I46" i="15"/>
  <c r="J46" i="15" s="1"/>
  <c r="I45" i="15"/>
  <c r="J45" i="15" s="1"/>
  <c r="I44" i="15"/>
  <c r="J44" i="15" s="1"/>
  <c r="I43" i="15"/>
  <c r="J43" i="15" s="1"/>
  <c r="I42" i="15"/>
  <c r="J42" i="15" s="1"/>
  <c r="I41" i="15"/>
  <c r="J41" i="15" s="1"/>
  <c r="I40" i="15"/>
  <c r="J40" i="15" s="1"/>
  <c r="I39" i="15"/>
  <c r="J39" i="15" s="1"/>
  <c r="I38" i="15"/>
  <c r="J38" i="15" s="1"/>
  <c r="I37" i="15"/>
  <c r="J37" i="15" s="1"/>
  <c r="I36" i="15"/>
  <c r="J36" i="15" s="1"/>
  <c r="I35" i="15"/>
  <c r="J35" i="15" s="1"/>
  <c r="I34" i="15"/>
  <c r="J34" i="15" s="1"/>
  <c r="I33" i="15"/>
  <c r="J33" i="15" s="1"/>
  <c r="I32" i="15"/>
  <c r="J32" i="15" s="1"/>
  <c r="I31" i="15"/>
  <c r="J31" i="15" s="1"/>
  <c r="I30" i="15"/>
  <c r="J30" i="15" s="1"/>
  <c r="I29" i="15"/>
  <c r="J29" i="15" s="1"/>
  <c r="I28" i="15"/>
  <c r="J28" i="15" s="1"/>
  <c r="I27" i="15"/>
  <c r="J27" i="15" s="1"/>
  <c r="I26" i="15"/>
  <c r="J26" i="15" s="1"/>
  <c r="I25" i="15"/>
  <c r="J25" i="15" s="1"/>
  <c r="I24" i="15"/>
  <c r="J24" i="15" s="1"/>
  <c r="I23" i="15"/>
  <c r="J23" i="15" s="1"/>
  <c r="I22" i="15"/>
  <c r="J22" i="15" s="1"/>
  <c r="I21" i="15"/>
  <c r="J21" i="15" s="1"/>
  <c r="I20" i="15"/>
  <c r="J20" i="15" s="1"/>
  <c r="I19" i="15"/>
  <c r="J19" i="15" s="1"/>
  <c r="I18" i="15"/>
  <c r="J18" i="15" s="1"/>
  <c r="I17" i="15"/>
  <c r="J17" i="15" s="1"/>
  <c r="I16" i="15"/>
  <c r="J16" i="15" s="1"/>
  <c r="I15" i="15"/>
  <c r="J15" i="15" s="1"/>
  <c r="I14" i="15"/>
  <c r="J14" i="15" s="1"/>
  <c r="I13" i="15"/>
  <c r="J13" i="15" s="1"/>
  <c r="I12" i="15"/>
  <c r="J12" i="15" s="1"/>
  <c r="I11" i="15"/>
  <c r="J11" i="15" s="1"/>
  <c r="I10" i="15"/>
  <c r="J10" i="15" s="1"/>
  <c r="I9" i="15"/>
  <c r="J9" i="15" s="1"/>
  <c r="I414" i="14"/>
  <c r="I413" i="14"/>
  <c r="I412" i="14"/>
  <c r="I411" i="14"/>
  <c r="I410" i="14"/>
  <c r="I409" i="14"/>
  <c r="I408" i="14"/>
  <c r="I407" i="14"/>
  <c r="I406" i="14"/>
  <c r="I405" i="14"/>
  <c r="I404" i="14"/>
  <c r="I403" i="14"/>
  <c r="I402" i="14"/>
  <c r="I401" i="14"/>
  <c r="I400" i="14"/>
  <c r="I399" i="14"/>
  <c r="I398" i="14"/>
  <c r="I397" i="14"/>
  <c r="I396" i="14"/>
  <c r="I395" i="14"/>
  <c r="I394" i="14"/>
  <c r="I393" i="14"/>
  <c r="I392" i="14"/>
  <c r="I391" i="14"/>
  <c r="I390" i="14"/>
  <c r="I389" i="14"/>
  <c r="I388" i="14"/>
  <c r="I387" i="14"/>
  <c r="I386" i="14"/>
  <c r="I385" i="14"/>
  <c r="I384" i="14"/>
  <c r="I383" i="14"/>
  <c r="I382" i="14"/>
  <c r="I381" i="14"/>
  <c r="I380" i="14"/>
  <c r="I379" i="14"/>
  <c r="I378" i="14"/>
  <c r="I377" i="14"/>
  <c r="I376" i="14"/>
  <c r="I375" i="14"/>
  <c r="I374" i="14"/>
  <c r="I373" i="14"/>
  <c r="I372" i="14"/>
  <c r="I371" i="14"/>
  <c r="I370" i="14"/>
  <c r="I369" i="14"/>
  <c r="I368" i="14"/>
  <c r="I367" i="14"/>
  <c r="I366" i="14"/>
  <c r="I365" i="14"/>
  <c r="I364" i="14"/>
  <c r="I363" i="14"/>
  <c r="I362" i="14"/>
  <c r="I361" i="14"/>
  <c r="I360" i="14"/>
  <c r="I359" i="14"/>
  <c r="I358" i="14"/>
  <c r="I357" i="14"/>
  <c r="I356" i="14"/>
  <c r="I355" i="14"/>
  <c r="I354" i="14"/>
  <c r="I353" i="14"/>
  <c r="I352" i="14"/>
  <c r="I351" i="14"/>
  <c r="I350" i="14"/>
  <c r="I349" i="14"/>
  <c r="I348" i="14"/>
  <c r="I347" i="14"/>
  <c r="I346" i="14"/>
  <c r="I345" i="14"/>
  <c r="I344" i="14"/>
  <c r="I343" i="14"/>
  <c r="I342" i="14"/>
  <c r="I341" i="14"/>
  <c r="I340" i="14"/>
  <c r="I339" i="14"/>
  <c r="I338" i="14"/>
  <c r="I337" i="14"/>
  <c r="I336" i="14"/>
  <c r="I335" i="14"/>
  <c r="I334" i="14"/>
  <c r="I333" i="14"/>
  <c r="I332" i="14"/>
  <c r="I331" i="14"/>
  <c r="I330" i="14"/>
  <c r="I329" i="14"/>
  <c r="I328" i="14"/>
  <c r="I327" i="14"/>
  <c r="I326" i="14"/>
  <c r="I325" i="14"/>
  <c r="I324" i="14"/>
  <c r="I323" i="14"/>
  <c r="I322" i="14"/>
  <c r="I321" i="14"/>
  <c r="I320" i="14"/>
  <c r="I319" i="14"/>
  <c r="I318" i="14"/>
  <c r="I317" i="14"/>
  <c r="J317" i="14" s="1"/>
  <c r="I316" i="14"/>
  <c r="J316" i="14" s="1"/>
  <c r="I315" i="14"/>
  <c r="J315" i="14" s="1"/>
  <c r="I314" i="14"/>
  <c r="J314" i="14" s="1"/>
  <c r="I313" i="14"/>
  <c r="J313" i="14" s="1"/>
  <c r="I312" i="14"/>
  <c r="J312" i="14" s="1"/>
  <c r="I311" i="14"/>
  <c r="J311" i="14" s="1"/>
  <c r="I310" i="14"/>
  <c r="J310" i="14" s="1"/>
  <c r="I309" i="14"/>
  <c r="J309" i="14" s="1"/>
  <c r="I308" i="14"/>
  <c r="J308" i="14" s="1"/>
  <c r="I307" i="14"/>
  <c r="J307" i="14" s="1"/>
  <c r="I306" i="14"/>
  <c r="J306" i="14" s="1"/>
  <c r="I305" i="14"/>
  <c r="J305" i="14" s="1"/>
  <c r="I304" i="14"/>
  <c r="J304" i="14" s="1"/>
  <c r="I303" i="14"/>
  <c r="J303" i="14" s="1"/>
  <c r="I302" i="14"/>
  <c r="J302" i="14" s="1"/>
  <c r="I301" i="14"/>
  <c r="J301" i="14" s="1"/>
  <c r="I300" i="14"/>
  <c r="J300" i="14" s="1"/>
  <c r="I299" i="14"/>
  <c r="J299" i="14" s="1"/>
  <c r="I298" i="14"/>
  <c r="J298" i="14" s="1"/>
  <c r="I297" i="14"/>
  <c r="J297" i="14" s="1"/>
  <c r="I296" i="14"/>
  <c r="J296" i="14" s="1"/>
  <c r="I295" i="14"/>
  <c r="J295" i="14" s="1"/>
  <c r="I294" i="14"/>
  <c r="J294" i="14" s="1"/>
  <c r="I293" i="14"/>
  <c r="J293" i="14" s="1"/>
  <c r="I292" i="14"/>
  <c r="J292" i="14" s="1"/>
  <c r="I291" i="14"/>
  <c r="J291" i="14" s="1"/>
  <c r="I290" i="14"/>
  <c r="J290" i="14" s="1"/>
  <c r="I289" i="14"/>
  <c r="J289" i="14" s="1"/>
  <c r="I288" i="14"/>
  <c r="J288" i="14" s="1"/>
  <c r="I287" i="14"/>
  <c r="J287" i="14" s="1"/>
  <c r="I286" i="14"/>
  <c r="J286" i="14" s="1"/>
  <c r="I285" i="14"/>
  <c r="J285" i="14" s="1"/>
  <c r="I284" i="14"/>
  <c r="J284" i="14" s="1"/>
  <c r="I283" i="14"/>
  <c r="J283" i="14" s="1"/>
  <c r="I282" i="14"/>
  <c r="J282" i="14" s="1"/>
  <c r="I281" i="14"/>
  <c r="J281" i="14" s="1"/>
  <c r="I280" i="14"/>
  <c r="J280" i="14" s="1"/>
  <c r="I279" i="14"/>
  <c r="J279" i="14" s="1"/>
  <c r="I278" i="14"/>
  <c r="J278" i="14" s="1"/>
  <c r="I277" i="14"/>
  <c r="J277" i="14" s="1"/>
  <c r="I276" i="14"/>
  <c r="J276" i="14" s="1"/>
  <c r="I275" i="14"/>
  <c r="J275" i="14" s="1"/>
  <c r="I274" i="14"/>
  <c r="J274" i="14" s="1"/>
  <c r="I273" i="14"/>
  <c r="J273" i="14" s="1"/>
  <c r="I272" i="14"/>
  <c r="J272" i="14" s="1"/>
  <c r="I271" i="14"/>
  <c r="J271" i="14" s="1"/>
  <c r="I270" i="14"/>
  <c r="J270" i="14" s="1"/>
  <c r="I269" i="14"/>
  <c r="J269" i="14" s="1"/>
  <c r="I268" i="14"/>
  <c r="J268" i="14" s="1"/>
  <c r="I267" i="14"/>
  <c r="J267" i="14" s="1"/>
  <c r="I266" i="14"/>
  <c r="J266" i="14" s="1"/>
  <c r="I265" i="14"/>
  <c r="J265" i="14" s="1"/>
  <c r="I264" i="14"/>
  <c r="J264" i="14" s="1"/>
  <c r="I263" i="14"/>
  <c r="J263" i="14" s="1"/>
  <c r="I262" i="14"/>
  <c r="J262" i="14" s="1"/>
  <c r="I261" i="14"/>
  <c r="J261" i="14" s="1"/>
  <c r="I260" i="14"/>
  <c r="J260" i="14" s="1"/>
  <c r="I259" i="14"/>
  <c r="J259" i="14" s="1"/>
  <c r="I258" i="14"/>
  <c r="J258" i="14" s="1"/>
  <c r="I257" i="14"/>
  <c r="J257" i="14" s="1"/>
  <c r="I256" i="14"/>
  <c r="J256" i="14" s="1"/>
  <c r="I255" i="14"/>
  <c r="J255" i="14" s="1"/>
  <c r="I254" i="14"/>
  <c r="J254" i="14" s="1"/>
  <c r="I253" i="14"/>
  <c r="J253" i="14" s="1"/>
  <c r="I252" i="14"/>
  <c r="J252" i="14" s="1"/>
  <c r="I251" i="14"/>
  <c r="J251" i="14" s="1"/>
  <c r="I250" i="14"/>
  <c r="J250" i="14" s="1"/>
  <c r="I249" i="14"/>
  <c r="J249" i="14" s="1"/>
  <c r="I248" i="14"/>
  <c r="J248" i="14" s="1"/>
  <c r="I247" i="14"/>
  <c r="J247" i="14" s="1"/>
  <c r="I246" i="14"/>
  <c r="J246" i="14" s="1"/>
  <c r="I245" i="14"/>
  <c r="J245" i="14" s="1"/>
  <c r="I244" i="14"/>
  <c r="J244" i="14" s="1"/>
  <c r="I243" i="14"/>
  <c r="J243" i="14" s="1"/>
  <c r="I242" i="14"/>
  <c r="J242" i="14" s="1"/>
  <c r="I241" i="14"/>
  <c r="J241" i="14" s="1"/>
  <c r="I240" i="14"/>
  <c r="J240" i="14" s="1"/>
  <c r="I239" i="14"/>
  <c r="J239" i="14" s="1"/>
  <c r="I238" i="14"/>
  <c r="J238" i="14" s="1"/>
  <c r="I237" i="14"/>
  <c r="J237" i="14" s="1"/>
  <c r="I236" i="14"/>
  <c r="J236" i="14" s="1"/>
  <c r="I235" i="14"/>
  <c r="J235" i="14" s="1"/>
  <c r="I234" i="14"/>
  <c r="J234" i="14" s="1"/>
  <c r="I233" i="14"/>
  <c r="J233" i="14" s="1"/>
  <c r="I232" i="14"/>
  <c r="J232" i="14" s="1"/>
  <c r="I231" i="14"/>
  <c r="J231" i="14" s="1"/>
  <c r="I230" i="14"/>
  <c r="J230" i="14" s="1"/>
  <c r="I229" i="14"/>
  <c r="J229" i="14" s="1"/>
  <c r="I228" i="14"/>
  <c r="J228" i="14" s="1"/>
  <c r="I227" i="14"/>
  <c r="J227" i="14" s="1"/>
  <c r="I226" i="14"/>
  <c r="J226" i="14" s="1"/>
  <c r="I225" i="14"/>
  <c r="J225" i="14" s="1"/>
  <c r="I224" i="14"/>
  <c r="J224" i="14" s="1"/>
  <c r="I223" i="14"/>
  <c r="J223" i="14" s="1"/>
  <c r="I222" i="14"/>
  <c r="J222" i="14" s="1"/>
  <c r="I221" i="14"/>
  <c r="J221" i="14" s="1"/>
  <c r="I220" i="14"/>
  <c r="J220" i="14" s="1"/>
  <c r="I219" i="14"/>
  <c r="J219" i="14" s="1"/>
  <c r="I218" i="14"/>
  <c r="J218" i="14" s="1"/>
  <c r="I217" i="14"/>
  <c r="J217" i="14" s="1"/>
  <c r="I216" i="14"/>
  <c r="J216" i="14" s="1"/>
  <c r="I215" i="14"/>
  <c r="J215" i="14" s="1"/>
  <c r="I214" i="14"/>
  <c r="J214" i="14" s="1"/>
  <c r="I213" i="14"/>
  <c r="J213" i="14" s="1"/>
  <c r="I212" i="14"/>
  <c r="J212" i="14" s="1"/>
  <c r="I211" i="14"/>
  <c r="J211" i="14" s="1"/>
  <c r="I210" i="14"/>
  <c r="J210" i="14" s="1"/>
  <c r="I209" i="14"/>
  <c r="J209" i="14" s="1"/>
  <c r="I208" i="14"/>
  <c r="J208" i="14" s="1"/>
  <c r="I207" i="14"/>
  <c r="J207" i="14" s="1"/>
  <c r="I206" i="14"/>
  <c r="J206" i="14" s="1"/>
  <c r="I205" i="14"/>
  <c r="J205" i="14" s="1"/>
  <c r="I204" i="14"/>
  <c r="J204" i="14" s="1"/>
  <c r="I203" i="14"/>
  <c r="J203" i="14" s="1"/>
  <c r="I202" i="14"/>
  <c r="J202" i="14" s="1"/>
  <c r="I201" i="14"/>
  <c r="J201" i="14" s="1"/>
  <c r="I200" i="14"/>
  <c r="J200" i="14" s="1"/>
  <c r="I199" i="14"/>
  <c r="J199" i="14" s="1"/>
  <c r="I198" i="14"/>
  <c r="J198" i="14" s="1"/>
  <c r="I197" i="14"/>
  <c r="J197" i="14" s="1"/>
  <c r="I196" i="14"/>
  <c r="J196" i="14" s="1"/>
  <c r="I195" i="14"/>
  <c r="J195" i="14" s="1"/>
  <c r="I194" i="14"/>
  <c r="J194" i="14" s="1"/>
  <c r="I193" i="14"/>
  <c r="J193" i="14" s="1"/>
  <c r="I192" i="14"/>
  <c r="J192" i="14" s="1"/>
  <c r="I191" i="14"/>
  <c r="J191" i="14" s="1"/>
  <c r="I190" i="14"/>
  <c r="J190" i="14" s="1"/>
  <c r="I189" i="14"/>
  <c r="J189" i="14" s="1"/>
  <c r="I188" i="14"/>
  <c r="J188" i="14" s="1"/>
  <c r="I187" i="14"/>
  <c r="J187" i="14" s="1"/>
  <c r="I186" i="14"/>
  <c r="J186" i="14" s="1"/>
  <c r="I185" i="14"/>
  <c r="J185" i="14" s="1"/>
  <c r="I184" i="14"/>
  <c r="J184" i="14" s="1"/>
  <c r="I183" i="14"/>
  <c r="J183" i="14" s="1"/>
  <c r="I182" i="14"/>
  <c r="J182" i="14" s="1"/>
  <c r="I181" i="14"/>
  <c r="J181" i="14" s="1"/>
  <c r="I180" i="14"/>
  <c r="J180" i="14" s="1"/>
  <c r="I179" i="14"/>
  <c r="J179" i="14" s="1"/>
  <c r="I178" i="14"/>
  <c r="J178" i="14" s="1"/>
  <c r="I177" i="14"/>
  <c r="J177" i="14" s="1"/>
  <c r="I176" i="14"/>
  <c r="J176" i="14" s="1"/>
  <c r="I175" i="14"/>
  <c r="J175" i="14" s="1"/>
  <c r="I174" i="14"/>
  <c r="J174" i="14" s="1"/>
  <c r="I173" i="14"/>
  <c r="J173" i="14" s="1"/>
  <c r="I172" i="14"/>
  <c r="J172" i="14" s="1"/>
  <c r="I171" i="14"/>
  <c r="J171" i="14" s="1"/>
  <c r="I170" i="14"/>
  <c r="J170" i="14" s="1"/>
  <c r="I169" i="14"/>
  <c r="J169" i="14" s="1"/>
  <c r="I168" i="14"/>
  <c r="J168" i="14" s="1"/>
  <c r="I167" i="14"/>
  <c r="J167" i="14" s="1"/>
  <c r="I166" i="14"/>
  <c r="J166" i="14" s="1"/>
  <c r="I165" i="14"/>
  <c r="J165" i="14" s="1"/>
  <c r="I164" i="14"/>
  <c r="J164" i="14" s="1"/>
  <c r="I163" i="14"/>
  <c r="J163" i="14" s="1"/>
  <c r="I162" i="14"/>
  <c r="J162" i="14" s="1"/>
  <c r="I161" i="14"/>
  <c r="J161" i="14" s="1"/>
  <c r="I160" i="14"/>
  <c r="J160" i="14" s="1"/>
  <c r="I159" i="14"/>
  <c r="J159" i="14" s="1"/>
  <c r="I158" i="14"/>
  <c r="J158" i="14" s="1"/>
  <c r="I157" i="14"/>
  <c r="J157" i="14" s="1"/>
  <c r="I156" i="14"/>
  <c r="J156" i="14" s="1"/>
  <c r="I155" i="14"/>
  <c r="J155" i="14" s="1"/>
  <c r="I154" i="14"/>
  <c r="J154" i="14" s="1"/>
  <c r="I153" i="14"/>
  <c r="J153" i="14" s="1"/>
  <c r="I152" i="14"/>
  <c r="J152" i="14" s="1"/>
  <c r="I151" i="14"/>
  <c r="J151" i="14" s="1"/>
  <c r="I150" i="14"/>
  <c r="J150" i="14" s="1"/>
  <c r="I149" i="14"/>
  <c r="J149" i="14" s="1"/>
  <c r="I148" i="14"/>
  <c r="J148" i="14" s="1"/>
  <c r="I147" i="14"/>
  <c r="J147" i="14" s="1"/>
  <c r="I146" i="14"/>
  <c r="J146" i="14" s="1"/>
  <c r="I145" i="14"/>
  <c r="J145" i="14" s="1"/>
  <c r="I144" i="14"/>
  <c r="J144" i="14" s="1"/>
  <c r="I143" i="14"/>
  <c r="J143" i="14" s="1"/>
  <c r="I142" i="14"/>
  <c r="J142" i="14" s="1"/>
  <c r="I141" i="14"/>
  <c r="J141" i="14" s="1"/>
  <c r="I140" i="14"/>
  <c r="J140" i="14" s="1"/>
  <c r="I139" i="14"/>
  <c r="J139" i="14" s="1"/>
  <c r="I138" i="14"/>
  <c r="J138" i="14" s="1"/>
  <c r="I137" i="14"/>
  <c r="J137" i="14" s="1"/>
  <c r="I136" i="14"/>
  <c r="J136" i="14" s="1"/>
  <c r="I135" i="14"/>
  <c r="J135" i="14" s="1"/>
  <c r="I134" i="14"/>
  <c r="J134" i="14" s="1"/>
  <c r="I133" i="14"/>
  <c r="J133" i="14" s="1"/>
  <c r="I132" i="14"/>
  <c r="J132" i="14" s="1"/>
  <c r="I131" i="14"/>
  <c r="J131" i="14" s="1"/>
  <c r="I130" i="14"/>
  <c r="J130" i="14" s="1"/>
  <c r="I129" i="14"/>
  <c r="J129" i="14" s="1"/>
  <c r="I128" i="14"/>
  <c r="J128" i="14" s="1"/>
  <c r="I127" i="14"/>
  <c r="J127" i="14" s="1"/>
  <c r="I126" i="14"/>
  <c r="J126" i="14" s="1"/>
  <c r="I125" i="14"/>
  <c r="J125" i="14" s="1"/>
  <c r="I124" i="14"/>
  <c r="J124" i="14" s="1"/>
  <c r="I123" i="14"/>
  <c r="J123" i="14" s="1"/>
  <c r="I122" i="14"/>
  <c r="J122" i="14" s="1"/>
  <c r="I121" i="14"/>
  <c r="J121" i="14" s="1"/>
  <c r="I120" i="14"/>
  <c r="J120" i="14" s="1"/>
  <c r="I119" i="14"/>
  <c r="J119" i="14" s="1"/>
  <c r="I118" i="14"/>
  <c r="J118" i="14" s="1"/>
  <c r="I117" i="14"/>
  <c r="J117" i="14" s="1"/>
  <c r="I116" i="14"/>
  <c r="J116" i="14" s="1"/>
  <c r="I115" i="14"/>
  <c r="J115" i="14" s="1"/>
  <c r="I114" i="14"/>
  <c r="J114" i="14" s="1"/>
  <c r="I113" i="14"/>
  <c r="J113" i="14" s="1"/>
  <c r="I112" i="14"/>
  <c r="J112" i="14" s="1"/>
  <c r="I111" i="14"/>
  <c r="J111" i="14" s="1"/>
  <c r="I110" i="14"/>
  <c r="J110" i="14" s="1"/>
  <c r="I109" i="14"/>
  <c r="J109" i="14" s="1"/>
  <c r="I108" i="14"/>
  <c r="J108" i="14" s="1"/>
  <c r="I107" i="14"/>
  <c r="J107" i="14" s="1"/>
  <c r="I106" i="14"/>
  <c r="J106" i="14" s="1"/>
  <c r="I105" i="14"/>
  <c r="J105" i="14" s="1"/>
  <c r="I104" i="14"/>
  <c r="J104" i="14" s="1"/>
  <c r="I103" i="14"/>
  <c r="J103" i="14" s="1"/>
  <c r="I102" i="14"/>
  <c r="J102" i="14" s="1"/>
  <c r="I101" i="14"/>
  <c r="J101" i="14" s="1"/>
  <c r="I100" i="14"/>
  <c r="J100" i="14" s="1"/>
  <c r="I99" i="14"/>
  <c r="J99" i="14" s="1"/>
  <c r="I98" i="14"/>
  <c r="J98" i="14" s="1"/>
  <c r="I97" i="14"/>
  <c r="J97" i="14" s="1"/>
  <c r="I96" i="14"/>
  <c r="J96" i="14" s="1"/>
  <c r="I95" i="14"/>
  <c r="J95" i="14" s="1"/>
  <c r="I94" i="14"/>
  <c r="J94" i="14" s="1"/>
  <c r="I93" i="14"/>
  <c r="J93" i="14" s="1"/>
  <c r="I92" i="14"/>
  <c r="J92" i="14" s="1"/>
  <c r="I91" i="14"/>
  <c r="J91" i="14" s="1"/>
  <c r="I90" i="14"/>
  <c r="J90" i="14" s="1"/>
  <c r="I89" i="14"/>
  <c r="J89" i="14" s="1"/>
  <c r="I88" i="14"/>
  <c r="J88" i="14" s="1"/>
  <c r="I87" i="14"/>
  <c r="J87" i="14" s="1"/>
  <c r="I86" i="14"/>
  <c r="J86" i="14" s="1"/>
  <c r="I85" i="14"/>
  <c r="J85" i="14" s="1"/>
  <c r="I84" i="14"/>
  <c r="J84" i="14" s="1"/>
  <c r="I83" i="14"/>
  <c r="J83" i="14" s="1"/>
  <c r="I82" i="14"/>
  <c r="J82" i="14" s="1"/>
  <c r="I81" i="14"/>
  <c r="J81" i="14" s="1"/>
  <c r="I80" i="14"/>
  <c r="J80" i="14" s="1"/>
  <c r="I79" i="14"/>
  <c r="J79" i="14" s="1"/>
  <c r="I78" i="14"/>
  <c r="J78" i="14" s="1"/>
  <c r="I77" i="14"/>
  <c r="J77" i="14" s="1"/>
  <c r="I76" i="14"/>
  <c r="J76" i="14" s="1"/>
  <c r="I75" i="14"/>
  <c r="J75" i="14" s="1"/>
  <c r="I74" i="14"/>
  <c r="J74" i="14" s="1"/>
  <c r="I73" i="14"/>
  <c r="J73" i="14" s="1"/>
  <c r="I72" i="14"/>
  <c r="J72" i="14" s="1"/>
  <c r="I71" i="14"/>
  <c r="J71" i="14" s="1"/>
  <c r="I70" i="14"/>
  <c r="J70" i="14" s="1"/>
  <c r="I69" i="14"/>
  <c r="J69" i="14" s="1"/>
  <c r="I68" i="14"/>
  <c r="J68" i="14" s="1"/>
  <c r="I67" i="14"/>
  <c r="J67" i="14" s="1"/>
  <c r="I66" i="14"/>
  <c r="J66" i="14" s="1"/>
  <c r="I65" i="14"/>
  <c r="J65" i="14" s="1"/>
  <c r="I64" i="14"/>
  <c r="J64" i="14" s="1"/>
  <c r="I63" i="14"/>
  <c r="J63" i="14" s="1"/>
  <c r="I62" i="14"/>
  <c r="J62" i="14" s="1"/>
  <c r="I61" i="14"/>
  <c r="J61" i="14" s="1"/>
  <c r="I60" i="14"/>
  <c r="J60" i="14" s="1"/>
  <c r="I59" i="14"/>
  <c r="J59" i="14" s="1"/>
  <c r="I58" i="14"/>
  <c r="J58" i="14" s="1"/>
  <c r="I57" i="14"/>
  <c r="J57" i="14" s="1"/>
  <c r="I56" i="14"/>
  <c r="J56" i="14" s="1"/>
  <c r="I55" i="14"/>
  <c r="J55" i="14" s="1"/>
  <c r="I54" i="14"/>
  <c r="J54" i="14" s="1"/>
  <c r="I53" i="14"/>
  <c r="J53" i="14" s="1"/>
  <c r="I52" i="14"/>
  <c r="J52" i="14" s="1"/>
  <c r="I51" i="14"/>
  <c r="J51" i="14" s="1"/>
  <c r="I50" i="14"/>
  <c r="J50" i="14" s="1"/>
  <c r="I49" i="14"/>
  <c r="J49" i="14" s="1"/>
  <c r="I48" i="14"/>
  <c r="J48" i="14" s="1"/>
  <c r="I47" i="14"/>
  <c r="J47" i="14" s="1"/>
  <c r="I46" i="14"/>
  <c r="J46" i="14" s="1"/>
  <c r="I45" i="14"/>
  <c r="J45" i="14" s="1"/>
  <c r="I44" i="14"/>
  <c r="J44" i="14" s="1"/>
  <c r="I43" i="14"/>
  <c r="J43" i="14" s="1"/>
  <c r="I42" i="14"/>
  <c r="J42" i="14" s="1"/>
  <c r="I41" i="14"/>
  <c r="J41" i="14" s="1"/>
  <c r="I40" i="14"/>
  <c r="J40" i="14" s="1"/>
  <c r="I39" i="14"/>
  <c r="J39" i="14" s="1"/>
  <c r="I38" i="14"/>
  <c r="J38" i="14" s="1"/>
  <c r="I37" i="14"/>
  <c r="J37" i="14" s="1"/>
  <c r="I36" i="14"/>
  <c r="J36" i="14" s="1"/>
  <c r="I35" i="14"/>
  <c r="J35" i="14" s="1"/>
  <c r="I34" i="14"/>
  <c r="J34" i="14" s="1"/>
  <c r="I33" i="14"/>
  <c r="J33" i="14" s="1"/>
  <c r="I32" i="14"/>
  <c r="J32" i="14" s="1"/>
  <c r="I31" i="14"/>
  <c r="J31" i="14" s="1"/>
  <c r="I30" i="14"/>
  <c r="J30" i="14" s="1"/>
  <c r="I29" i="14"/>
  <c r="J29" i="14" s="1"/>
  <c r="I28" i="14"/>
  <c r="J28" i="14" s="1"/>
  <c r="I27" i="14"/>
  <c r="J27" i="14" s="1"/>
  <c r="I26" i="14"/>
  <c r="J26" i="14" s="1"/>
  <c r="I25" i="14"/>
  <c r="J25" i="14" s="1"/>
  <c r="I24" i="14"/>
  <c r="J24" i="14" s="1"/>
  <c r="I23" i="14"/>
  <c r="J23" i="14" s="1"/>
  <c r="I22" i="14"/>
  <c r="J22" i="14" s="1"/>
  <c r="I21" i="14"/>
  <c r="J21" i="14" s="1"/>
  <c r="I20" i="14"/>
  <c r="J20" i="14" s="1"/>
  <c r="I19" i="14"/>
  <c r="J19" i="14" s="1"/>
  <c r="I18" i="14"/>
  <c r="J18" i="14" s="1"/>
  <c r="I17" i="14"/>
  <c r="J17" i="14" s="1"/>
  <c r="I16" i="14"/>
  <c r="J16" i="14" s="1"/>
  <c r="I15" i="14"/>
  <c r="J15" i="14" s="1"/>
  <c r="I14" i="14"/>
  <c r="J14" i="14" s="1"/>
  <c r="I13" i="14"/>
  <c r="J13" i="14" s="1"/>
  <c r="I12" i="14"/>
  <c r="J12" i="14" s="1"/>
  <c r="I11" i="14"/>
  <c r="J11" i="14" s="1"/>
  <c r="I10" i="14"/>
  <c r="J10" i="14" s="1"/>
  <c r="I11" i="13"/>
  <c r="J11" i="13" s="1"/>
  <c r="I12" i="13"/>
  <c r="J12" i="13" s="1"/>
  <c r="I13" i="13"/>
  <c r="J13" i="13" s="1"/>
  <c r="I14" i="13"/>
  <c r="J14" i="13" s="1"/>
  <c r="I15" i="13"/>
  <c r="J15" i="13" s="1"/>
  <c r="I16" i="13"/>
  <c r="J16" i="13" s="1"/>
  <c r="I17" i="13"/>
  <c r="J17" i="13" s="1"/>
  <c r="I18" i="13"/>
  <c r="J18" i="13" s="1"/>
  <c r="I19" i="13"/>
  <c r="J19" i="13" s="1"/>
  <c r="I20" i="13"/>
  <c r="J20" i="13" s="1"/>
  <c r="I21" i="13"/>
  <c r="J21" i="13" s="1"/>
  <c r="I22" i="13"/>
  <c r="J22" i="13" s="1"/>
  <c r="I23" i="13"/>
  <c r="J23" i="13" s="1"/>
  <c r="I24" i="13"/>
  <c r="J24" i="13" s="1"/>
  <c r="I25" i="13"/>
  <c r="J25" i="13" s="1"/>
  <c r="I26" i="13"/>
  <c r="J26" i="13" s="1"/>
  <c r="I27" i="13"/>
  <c r="J27" i="13" s="1"/>
  <c r="I28" i="13"/>
  <c r="J28" i="13" s="1"/>
  <c r="I29" i="13"/>
  <c r="J29" i="13" s="1"/>
  <c r="I30" i="13"/>
  <c r="J30" i="13" s="1"/>
  <c r="I31" i="13"/>
  <c r="J31" i="13" s="1"/>
  <c r="I32" i="13"/>
  <c r="J32" i="13" s="1"/>
  <c r="I33" i="13"/>
  <c r="J33" i="13" s="1"/>
  <c r="I34" i="13"/>
  <c r="J34" i="13" s="1"/>
  <c r="I35" i="13"/>
  <c r="J35" i="13" s="1"/>
  <c r="I36" i="13"/>
  <c r="J36" i="13" s="1"/>
  <c r="I37" i="13"/>
  <c r="J37" i="13" s="1"/>
  <c r="I38" i="13"/>
  <c r="J38" i="13" s="1"/>
  <c r="I39" i="13"/>
  <c r="J39" i="13" s="1"/>
  <c r="I40" i="13"/>
  <c r="J40" i="13" s="1"/>
  <c r="I41" i="13"/>
  <c r="J41" i="13" s="1"/>
  <c r="I42" i="13"/>
  <c r="J42" i="13" s="1"/>
  <c r="I43" i="13"/>
  <c r="J43" i="13" s="1"/>
  <c r="I44" i="13"/>
  <c r="J44" i="13" s="1"/>
  <c r="I45" i="13"/>
  <c r="J45" i="13" s="1"/>
  <c r="I46" i="13"/>
  <c r="J46" i="13" s="1"/>
  <c r="I47" i="13"/>
  <c r="J47" i="13" s="1"/>
  <c r="I48" i="13"/>
  <c r="J48" i="13" s="1"/>
  <c r="I49" i="13"/>
  <c r="J49" i="13" s="1"/>
  <c r="I50" i="13"/>
  <c r="J50" i="13" s="1"/>
  <c r="I51" i="13"/>
  <c r="J51" i="13" s="1"/>
  <c r="I52" i="13"/>
  <c r="J52" i="13" s="1"/>
  <c r="I53" i="13"/>
  <c r="J53" i="13" s="1"/>
  <c r="I54" i="13"/>
  <c r="J54" i="13" s="1"/>
  <c r="I55" i="13"/>
  <c r="J55" i="13" s="1"/>
  <c r="I56" i="13"/>
  <c r="J56" i="13" s="1"/>
  <c r="I57" i="13"/>
  <c r="J57" i="13" s="1"/>
  <c r="I58" i="13"/>
  <c r="J58" i="13" s="1"/>
  <c r="I59" i="13"/>
  <c r="J59" i="13" s="1"/>
  <c r="I60" i="13"/>
  <c r="J60" i="13" s="1"/>
  <c r="I61" i="13"/>
  <c r="J61" i="13" s="1"/>
  <c r="I62" i="13"/>
  <c r="J62" i="13" s="1"/>
  <c r="I63" i="13"/>
  <c r="J63" i="13" s="1"/>
  <c r="I64" i="13"/>
  <c r="J64" i="13" s="1"/>
  <c r="I65" i="13"/>
  <c r="J65" i="13" s="1"/>
  <c r="I66" i="13"/>
  <c r="J66" i="13" s="1"/>
  <c r="I67" i="13"/>
  <c r="J67" i="13" s="1"/>
  <c r="I68" i="13"/>
  <c r="J68" i="13" s="1"/>
  <c r="I69" i="13"/>
  <c r="J69" i="13" s="1"/>
  <c r="I70" i="13"/>
  <c r="J70" i="13" s="1"/>
  <c r="I71" i="13"/>
  <c r="J71" i="13" s="1"/>
  <c r="I72" i="13"/>
  <c r="J72" i="13" s="1"/>
  <c r="I73" i="13"/>
  <c r="J73" i="13" s="1"/>
  <c r="I74" i="13"/>
  <c r="J74" i="13" s="1"/>
  <c r="I75" i="13"/>
  <c r="J75" i="13" s="1"/>
  <c r="I76" i="13"/>
  <c r="J76" i="13" s="1"/>
  <c r="I77" i="13"/>
  <c r="J77" i="13" s="1"/>
  <c r="I78" i="13"/>
  <c r="J78" i="13" s="1"/>
  <c r="I79" i="13"/>
  <c r="J79" i="13" s="1"/>
  <c r="I80" i="13"/>
  <c r="J80" i="13" s="1"/>
  <c r="I81" i="13"/>
  <c r="J81" i="13" s="1"/>
  <c r="I82" i="13"/>
  <c r="J82" i="13" s="1"/>
  <c r="I83" i="13"/>
  <c r="J83" i="13" s="1"/>
  <c r="I84" i="13"/>
  <c r="J84" i="13" s="1"/>
  <c r="I85" i="13"/>
  <c r="J85" i="13" s="1"/>
  <c r="I86" i="13"/>
  <c r="J86" i="13" s="1"/>
  <c r="I87" i="13"/>
  <c r="J87" i="13" s="1"/>
  <c r="I88" i="13"/>
  <c r="J88" i="13" s="1"/>
  <c r="I89" i="13"/>
  <c r="J89" i="13" s="1"/>
  <c r="I90" i="13"/>
  <c r="J90" i="13" s="1"/>
  <c r="I91" i="13"/>
  <c r="J91" i="13" s="1"/>
  <c r="I92" i="13"/>
  <c r="J92" i="13" s="1"/>
  <c r="I93" i="13"/>
  <c r="J93" i="13" s="1"/>
  <c r="I94" i="13"/>
  <c r="J94" i="13" s="1"/>
  <c r="I95" i="13"/>
  <c r="J95" i="13" s="1"/>
  <c r="I96" i="13"/>
  <c r="J96" i="13" s="1"/>
  <c r="I97" i="13"/>
  <c r="J97" i="13" s="1"/>
  <c r="I98" i="13"/>
  <c r="J98" i="13" s="1"/>
  <c r="I99" i="13"/>
  <c r="J99" i="13" s="1"/>
  <c r="I100" i="13"/>
  <c r="J100" i="13" s="1"/>
  <c r="I101" i="13"/>
  <c r="J101" i="13" s="1"/>
  <c r="I102" i="13"/>
  <c r="J102" i="13" s="1"/>
  <c r="I103" i="13"/>
  <c r="J103" i="13" s="1"/>
  <c r="I104" i="13"/>
  <c r="J104" i="13" s="1"/>
  <c r="I105" i="13"/>
  <c r="J105" i="13" s="1"/>
  <c r="I106" i="13"/>
  <c r="J106" i="13" s="1"/>
  <c r="I107" i="13"/>
  <c r="J107" i="13" s="1"/>
  <c r="I108" i="13"/>
  <c r="J108" i="13" s="1"/>
  <c r="I109" i="13"/>
  <c r="J109" i="13" s="1"/>
  <c r="I110" i="13"/>
  <c r="J110" i="13" s="1"/>
  <c r="I111" i="13"/>
  <c r="J111" i="13" s="1"/>
  <c r="I112" i="13"/>
  <c r="J112" i="13" s="1"/>
  <c r="I113" i="13"/>
  <c r="J113" i="13" s="1"/>
  <c r="I114" i="13"/>
  <c r="J114" i="13" s="1"/>
  <c r="I115" i="13"/>
  <c r="J115" i="13" s="1"/>
  <c r="I116" i="13"/>
  <c r="J116" i="13" s="1"/>
  <c r="I117" i="13"/>
  <c r="J117" i="13" s="1"/>
  <c r="I118" i="13"/>
  <c r="J118" i="13" s="1"/>
  <c r="I119" i="13"/>
  <c r="J119" i="13" s="1"/>
  <c r="I120" i="13"/>
  <c r="J120" i="13" s="1"/>
  <c r="I121" i="13"/>
  <c r="J121" i="13" s="1"/>
  <c r="I122" i="13"/>
  <c r="J122" i="13" s="1"/>
  <c r="I123" i="13"/>
  <c r="J123" i="13" s="1"/>
  <c r="I124" i="13"/>
  <c r="J124" i="13" s="1"/>
  <c r="I125" i="13"/>
  <c r="J125" i="13" s="1"/>
  <c r="I126" i="13"/>
  <c r="J126" i="13" s="1"/>
  <c r="I127" i="13"/>
  <c r="J127" i="13" s="1"/>
  <c r="I128" i="13"/>
  <c r="J128" i="13" s="1"/>
  <c r="I129" i="13"/>
  <c r="J129" i="13" s="1"/>
  <c r="I130" i="13"/>
  <c r="J130" i="13" s="1"/>
  <c r="I131" i="13"/>
  <c r="J131" i="13" s="1"/>
  <c r="I132" i="13"/>
  <c r="J132" i="13" s="1"/>
  <c r="I133" i="13"/>
  <c r="J133" i="13" s="1"/>
  <c r="I134" i="13"/>
  <c r="J134" i="13" s="1"/>
  <c r="I135" i="13"/>
  <c r="J135" i="13" s="1"/>
  <c r="I136" i="13"/>
  <c r="J136" i="13" s="1"/>
  <c r="I137" i="13"/>
  <c r="J137" i="13" s="1"/>
  <c r="I138" i="13"/>
  <c r="J138" i="13" s="1"/>
  <c r="I139" i="13"/>
  <c r="J139" i="13" s="1"/>
  <c r="I140" i="13"/>
  <c r="J140" i="13" s="1"/>
  <c r="I141" i="13"/>
  <c r="J141" i="13" s="1"/>
  <c r="I142" i="13"/>
  <c r="J142" i="13" s="1"/>
  <c r="I143" i="13"/>
  <c r="J143" i="13" s="1"/>
  <c r="I144" i="13"/>
  <c r="J144" i="13" s="1"/>
  <c r="I145" i="13"/>
  <c r="J145" i="13" s="1"/>
  <c r="I146" i="13"/>
  <c r="J146" i="13" s="1"/>
  <c r="I147" i="13"/>
  <c r="J147" i="13" s="1"/>
  <c r="I148" i="13"/>
  <c r="J148" i="13" s="1"/>
  <c r="I149" i="13"/>
  <c r="J149" i="13" s="1"/>
  <c r="I150" i="13"/>
  <c r="J150" i="13" s="1"/>
  <c r="I151" i="13"/>
  <c r="J151" i="13" s="1"/>
  <c r="I152" i="13"/>
  <c r="J152" i="13" s="1"/>
  <c r="I153" i="13"/>
  <c r="J153" i="13" s="1"/>
  <c r="I154" i="13"/>
  <c r="J154" i="13" s="1"/>
  <c r="I155" i="13"/>
  <c r="J155" i="13" s="1"/>
  <c r="I156" i="13"/>
  <c r="J156" i="13" s="1"/>
  <c r="I157" i="13"/>
  <c r="J157" i="13" s="1"/>
  <c r="I158" i="13"/>
  <c r="J158" i="13" s="1"/>
  <c r="I159" i="13"/>
  <c r="J159" i="13" s="1"/>
  <c r="I160" i="13"/>
  <c r="J160" i="13" s="1"/>
  <c r="I161" i="13"/>
  <c r="J161" i="13" s="1"/>
  <c r="I162" i="13"/>
  <c r="J162" i="13" s="1"/>
  <c r="I163" i="13"/>
  <c r="J163" i="13" s="1"/>
  <c r="I164" i="13"/>
  <c r="J164" i="13" s="1"/>
  <c r="I165" i="13"/>
  <c r="J165" i="13" s="1"/>
  <c r="I166" i="13"/>
  <c r="J166" i="13" s="1"/>
  <c r="I167" i="13"/>
  <c r="J167" i="13" s="1"/>
  <c r="I168" i="13"/>
  <c r="J168" i="13" s="1"/>
  <c r="I169" i="13"/>
  <c r="J169" i="13" s="1"/>
  <c r="I170" i="13"/>
  <c r="J170" i="13" s="1"/>
  <c r="I171" i="13"/>
  <c r="J171" i="13" s="1"/>
  <c r="I172" i="13"/>
  <c r="J172" i="13" s="1"/>
  <c r="I173" i="13"/>
  <c r="J173" i="13" s="1"/>
  <c r="I174" i="13"/>
  <c r="J174" i="13" s="1"/>
  <c r="I175" i="13"/>
  <c r="J175" i="13" s="1"/>
  <c r="I176" i="13"/>
  <c r="J176" i="13" s="1"/>
  <c r="I177" i="13"/>
  <c r="J177" i="13" s="1"/>
  <c r="I178" i="13"/>
  <c r="J178" i="13" s="1"/>
  <c r="I179" i="13"/>
  <c r="J179" i="13" s="1"/>
  <c r="I180" i="13"/>
  <c r="J180" i="13" s="1"/>
  <c r="I181" i="13"/>
  <c r="J181" i="13" s="1"/>
  <c r="I182" i="13"/>
  <c r="J182" i="13" s="1"/>
  <c r="I183" i="13"/>
  <c r="J183" i="13" s="1"/>
  <c r="I184" i="13"/>
  <c r="J184" i="13" s="1"/>
  <c r="I185" i="13"/>
  <c r="J185" i="13" s="1"/>
  <c r="I186" i="13"/>
  <c r="J186" i="13" s="1"/>
  <c r="I187" i="13"/>
  <c r="J187" i="13" s="1"/>
  <c r="I188" i="13"/>
  <c r="J188" i="13" s="1"/>
  <c r="I189" i="13"/>
  <c r="J189" i="13" s="1"/>
  <c r="I190" i="13"/>
  <c r="J190" i="13" s="1"/>
  <c r="I191" i="13"/>
  <c r="J191" i="13" s="1"/>
  <c r="I192" i="13"/>
  <c r="J192" i="13" s="1"/>
  <c r="I193" i="13"/>
  <c r="J193" i="13" s="1"/>
  <c r="I194" i="13"/>
  <c r="J194" i="13" s="1"/>
  <c r="I195" i="13"/>
  <c r="J195" i="13" s="1"/>
  <c r="I196" i="13"/>
  <c r="J196" i="13" s="1"/>
  <c r="I197" i="13"/>
  <c r="J197" i="13" s="1"/>
  <c r="I198" i="13"/>
  <c r="J198" i="13" s="1"/>
  <c r="I199" i="13"/>
  <c r="J199" i="13" s="1"/>
  <c r="I200" i="13"/>
  <c r="J200" i="13" s="1"/>
  <c r="I201" i="13"/>
  <c r="J201" i="13" s="1"/>
  <c r="I202" i="13"/>
  <c r="J202" i="13" s="1"/>
  <c r="I203" i="13"/>
  <c r="J203" i="13" s="1"/>
  <c r="I204" i="13"/>
  <c r="J204" i="13" s="1"/>
  <c r="I205" i="13"/>
  <c r="J205" i="13" s="1"/>
  <c r="I206" i="13"/>
  <c r="J206" i="13" s="1"/>
  <c r="I207" i="13"/>
  <c r="J207" i="13" s="1"/>
  <c r="I208" i="13"/>
  <c r="J208" i="13" s="1"/>
  <c r="I209" i="13"/>
  <c r="J209" i="13" s="1"/>
  <c r="I210" i="13"/>
  <c r="J210" i="13" s="1"/>
  <c r="I211" i="13"/>
  <c r="J211" i="13" s="1"/>
  <c r="I212" i="13"/>
  <c r="J212" i="13" s="1"/>
  <c r="I213" i="13"/>
  <c r="J213" i="13" s="1"/>
  <c r="I214" i="13"/>
  <c r="J214" i="13" s="1"/>
  <c r="I215" i="13"/>
  <c r="J215" i="13" s="1"/>
  <c r="I216" i="13"/>
  <c r="J216" i="13" s="1"/>
  <c r="I217" i="13"/>
  <c r="J217" i="13" s="1"/>
  <c r="I218" i="13"/>
  <c r="J218" i="13" s="1"/>
  <c r="I219" i="13"/>
  <c r="J219" i="13" s="1"/>
  <c r="I220" i="13"/>
  <c r="J220" i="13" s="1"/>
  <c r="I221" i="13"/>
  <c r="J221" i="13" s="1"/>
  <c r="I222" i="13"/>
  <c r="J222" i="13" s="1"/>
  <c r="I223" i="13"/>
  <c r="J223" i="13" s="1"/>
  <c r="I224" i="13"/>
  <c r="J224" i="13" s="1"/>
  <c r="I225" i="13"/>
  <c r="J225" i="13" s="1"/>
  <c r="I226" i="13"/>
  <c r="J226" i="13" s="1"/>
  <c r="I227" i="13"/>
  <c r="J227" i="13" s="1"/>
  <c r="I228" i="13"/>
  <c r="J228" i="13" s="1"/>
  <c r="I229" i="13"/>
  <c r="J229" i="13" s="1"/>
  <c r="I230" i="13"/>
  <c r="J230" i="13" s="1"/>
  <c r="I231" i="13"/>
  <c r="J231" i="13" s="1"/>
  <c r="I232" i="13"/>
  <c r="J232" i="13" s="1"/>
  <c r="I233" i="13"/>
  <c r="J233" i="13" s="1"/>
  <c r="I234" i="13"/>
  <c r="J234" i="13" s="1"/>
  <c r="I235" i="13"/>
  <c r="J235" i="13" s="1"/>
  <c r="I236" i="13"/>
  <c r="J236" i="13" s="1"/>
  <c r="I237" i="13"/>
  <c r="J237" i="13" s="1"/>
  <c r="I238" i="13"/>
  <c r="J238" i="13" s="1"/>
  <c r="I239" i="13"/>
  <c r="J239" i="13" s="1"/>
  <c r="I240" i="13"/>
  <c r="J240" i="13" s="1"/>
  <c r="I241" i="13"/>
  <c r="J241" i="13" s="1"/>
  <c r="I242" i="13"/>
  <c r="J242" i="13" s="1"/>
  <c r="I243" i="13"/>
  <c r="J243" i="13" s="1"/>
  <c r="I244" i="13"/>
  <c r="J244" i="13" s="1"/>
  <c r="I245" i="13"/>
  <c r="J245" i="13" s="1"/>
  <c r="I246" i="13"/>
  <c r="J246" i="13" s="1"/>
  <c r="I247" i="13"/>
  <c r="J247" i="13" s="1"/>
  <c r="I248" i="13"/>
  <c r="J248" i="13" s="1"/>
  <c r="I249" i="13"/>
  <c r="J249" i="13" s="1"/>
  <c r="I250" i="13"/>
  <c r="J250" i="13" s="1"/>
  <c r="I251" i="13"/>
  <c r="J251" i="13" s="1"/>
  <c r="I252" i="13"/>
  <c r="J252" i="13" s="1"/>
  <c r="I253" i="13"/>
  <c r="J253" i="13" s="1"/>
  <c r="I254" i="13"/>
  <c r="J254" i="13" s="1"/>
  <c r="I255" i="13"/>
  <c r="J255" i="13" s="1"/>
  <c r="I256" i="13"/>
  <c r="J256" i="13" s="1"/>
  <c r="I257" i="13"/>
  <c r="J257" i="13" s="1"/>
  <c r="I258" i="13"/>
  <c r="J258" i="13" s="1"/>
  <c r="I259" i="13"/>
  <c r="J259" i="13" s="1"/>
  <c r="I260" i="13"/>
  <c r="J260" i="13" s="1"/>
  <c r="I261" i="13"/>
  <c r="J261" i="13" s="1"/>
  <c r="I262" i="13"/>
  <c r="J262" i="13" s="1"/>
  <c r="I263" i="13"/>
  <c r="J263" i="13" s="1"/>
  <c r="I264" i="13"/>
  <c r="J264" i="13" s="1"/>
  <c r="I265" i="13"/>
  <c r="J265" i="13" s="1"/>
  <c r="I266" i="13"/>
  <c r="J266" i="13" s="1"/>
  <c r="I267" i="13"/>
  <c r="J267" i="13" s="1"/>
  <c r="I268" i="13"/>
  <c r="J268" i="13" s="1"/>
  <c r="I269" i="13"/>
  <c r="J269" i="13" s="1"/>
  <c r="I270" i="13"/>
  <c r="J270" i="13" s="1"/>
  <c r="I271" i="13"/>
  <c r="J271" i="13" s="1"/>
  <c r="I272" i="13"/>
  <c r="J272" i="13" s="1"/>
  <c r="I273" i="13"/>
  <c r="J273" i="13" s="1"/>
  <c r="I274" i="13"/>
  <c r="J274" i="13" s="1"/>
  <c r="I275" i="13"/>
  <c r="J275" i="13" s="1"/>
  <c r="I276" i="13"/>
  <c r="J276" i="13" s="1"/>
  <c r="I277" i="13"/>
  <c r="J277" i="13" s="1"/>
  <c r="I278" i="13"/>
  <c r="J278" i="13" s="1"/>
  <c r="I279" i="13"/>
  <c r="J279" i="13" s="1"/>
  <c r="I280" i="13"/>
  <c r="J280" i="13" s="1"/>
  <c r="I281" i="13"/>
  <c r="J281" i="13" s="1"/>
  <c r="I282" i="13"/>
  <c r="J282" i="13" s="1"/>
  <c r="I283" i="13"/>
  <c r="J283" i="13" s="1"/>
  <c r="I284" i="13"/>
  <c r="J284" i="13" s="1"/>
  <c r="I285" i="13"/>
  <c r="J285" i="13" s="1"/>
  <c r="I286" i="13"/>
  <c r="J286" i="13" s="1"/>
  <c r="I287" i="13"/>
  <c r="J287" i="13" s="1"/>
  <c r="I288" i="13"/>
  <c r="J288" i="13" s="1"/>
  <c r="I289" i="13"/>
  <c r="J289" i="13" s="1"/>
  <c r="I290" i="13"/>
  <c r="J290" i="13" s="1"/>
  <c r="I291" i="13"/>
  <c r="J291" i="13" s="1"/>
  <c r="I292" i="13"/>
  <c r="J292" i="13" s="1"/>
  <c r="I293" i="13"/>
  <c r="J293" i="13" s="1"/>
  <c r="I294" i="13"/>
  <c r="J294" i="13" s="1"/>
  <c r="I295" i="13"/>
  <c r="J295" i="13" s="1"/>
  <c r="I296" i="13"/>
  <c r="J296" i="13" s="1"/>
  <c r="I297" i="13"/>
  <c r="J297" i="13" s="1"/>
  <c r="I298" i="13"/>
  <c r="J298" i="13" s="1"/>
  <c r="I299" i="13"/>
  <c r="J299" i="13" s="1"/>
  <c r="I300" i="13"/>
  <c r="J300" i="13" s="1"/>
  <c r="I301" i="13"/>
  <c r="J301" i="13" s="1"/>
  <c r="I302" i="13"/>
  <c r="J302" i="13" s="1"/>
  <c r="I303" i="13"/>
  <c r="J303" i="13" s="1"/>
  <c r="I304" i="13"/>
  <c r="J304" i="13" s="1"/>
  <c r="I305" i="13"/>
  <c r="J305" i="13" s="1"/>
  <c r="I306" i="13"/>
  <c r="J306" i="13" s="1"/>
  <c r="I307" i="13"/>
  <c r="J307" i="13" s="1"/>
  <c r="I308" i="13"/>
  <c r="J308" i="13" s="1"/>
  <c r="I309" i="13"/>
  <c r="J309" i="13" s="1"/>
  <c r="I310" i="13"/>
  <c r="J310" i="13" s="1"/>
  <c r="I311" i="13"/>
  <c r="J311" i="13" s="1"/>
  <c r="I312" i="13"/>
  <c r="J312" i="13" s="1"/>
  <c r="I313" i="13"/>
  <c r="J313" i="13" s="1"/>
  <c r="I314" i="13"/>
  <c r="J314" i="13" s="1"/>
  <c r="I315" i="13"/>
  <c r="J315" i="13" s="1"/>
  <c r="I316" i="13"/>
  <c r="J316" i="13" s="1"/>
  <c r="I10" i="13"/>
  <c r="J10" i="13" s="1"/>
  <c r="I9" i="13"/>
  <c r="J9" i="13" s="1"/>
  <c r="I317" i="13"/>
  <c r="J317" i="13" s="1"/>
  <c r="I318" i="13"/>
  <c r="J318" i="13" s="1"/>
  <c r="I319" i="13"/>
  <c r="J319" i="13" s="1"/>
  <c r="I320" i="13"/>
  <c r="J320" i="13" s="1"/>
  <c r="I321" i="13"/>
  <c r="J321" i="13" s="1"/>
  <c r="I322" i="13"/>
  <c r="J322" i="13" s="1"/>
  <c r="I323" i="13"/>
  <c r="J323" i="13" s="1"/>
  <c r="I324" i="13"/>
  <c r="J324" i="13" s="1"/>
  <c r="I325" i="13"/>
  <c r="J325" i="13" s="1"/>
  <c r="I326" i="13"/>
  <c r="J326" i="13" s="1"/>
  <c r="I327" i="13"/>
  <c r="J327" i="13" s="1"/>
  <c r="I328" i="13"/>
  <c r="J328" i="13" s="1"/>
  <c r="I329" i="13"/>
  <c r="J329" i="13" s="1"/>
  <c r="I330" i="13"/>
  <c r="J330" i="13" s="1"/>
  <c r="I331" i="13"/>
  <c r="J331" i="13" s="1"/>
  <c r="I332" i="13"/>
  <c r="J332" i="13" s="1"/>
  <c r="I333" i="13"/>
  <c r="J333" i="13" s="1"/>
  <c r="I334" i="13"/>
  <c r="J334" i="13" s="1"/>
  <c r="I335" i="13"/>
  <c r="J335" i="13" s="1"/>
  <c r="I336" i="13"/>
  <c r="J336" i="13" s="1"/>
  <c r="I337" i="13"/>
  <c r="J337" i="13" s="1"/>
  <c r="I338" i="13"/>
  <c r="J338" i="13" s="1"/>
  <c r="I339" i="13"/>
  <c r="J339" i="13" s="1"/>
  <c r="I340" i="13"/>
  <c r="J340" i="13" s="1"/>
  <c r="I341" i="13"/>
  <c r="J341" i="13" s="1"/>
  <c r="I342" i="13"/>
  <c r="J342" i="13" s="1"/>
  <c r="I343" i="13"/>
  <c r="J343" i="13" s="1"/>
  <c r="I344" i="13"/>
  <c r="J344" i="13" s="1"/>
  <c r="I345" i="13"/>
  <c r="J345" i="13" s="1"/>
  <c r="I346" i="13"/>
  <c r="J346" i="13" s="1"/>
  <c r="I347" i="13"/>
  <c r="J347" i="13" s="1"/>
  <c r="I348" i="13"/>
  <c r="J348" i="13" s="1"/>
  <c r="I349" i="13"/>
  <c r="J349" i="13" s="1"/>
  <c r="I350" i="13"/>
  <c r="J350" i="13" s="1"/>
  <c r="I351" i="13"/>
  <c r="J351" i="13" s="1"/>
  <c r="I352" i="13"/>
  <c r="J352" i="13" s="1"/>
  <c r="I353" i="13"/>
  <c r="J353" i="13" s="1"/>
  <c r="I354" i="13"/>
  <c r="J354" i="13" s="1"/>
  <c r="I355" i="13"/>
  <c r="J355" i="13" s="1"/>
  <c r="I356" i="13"/>
  <c r="J356" i="13" s="1"/>
  <c r="I357" i="13"/>
  <c r="J357" i="13" s="1"/>
  <c r="I358" i="13"/>
  <c r="J358" i="13" s="1"/>
  <c r="I359" i="13"/>
  <c r="J359" i="13" s="1"/>
  <c r="I360" i="13"/>
  <c r="J360" i="13" s="1"/>
  <c r="I361" i="13"/>
  <c r="J361" i="13" s="1"/>
  <c r="I362" i="13"/>
  <c r="J362" i="13" s="1"/>
  <c r="I363" i="13"/>
  <c r="J363" i="13" s="1"/>
  <c r="I364" i="13"/>
  <c r="J364" i="13" s="1"/>
  <c r="I365" i="13"/>
  <c r="J365" i="13" s="1"/>
  <c r="I366" i="13"/>
  <c r="J366" i="13" s="1"/>
  <c r="I367" i="13"/>
  <c r="J367" i="13" s="1"/>
  <c r="I368" i="13"/>
  <c r="J368" i="13" s="1"/>
  <c r="I369" i="13"/>
  <c r="J369" i="13" s="1"/>
  <c r="I370" i="13"/>
  <c r="J370" i="13" s="1"/>
  <c r="I371" i="13"/>
  <c r="J371" i="13" s="1"/>
  <c r="I372" i="13"/>
  <c r="J372" i="13" s="1"/>
  <c r="I373" i="13"/>
  <c r="J373" i="13" s="1"/>
  <c r="I374" i="13"/>
  <c r="J374" i="13" s="1"/>
  <c r="I375" i="13"/>
  <c r="J375" i="13" s="1"/>
  <c r="I376" i="13"/>
  <c r="J376" i="13" s="1"/>
  <c r="I377" i="13"/>
  <c r="J377" i="13" s="1"/>
  <c r="I378" i="13"/>
  <c r="J378" i="13" s="1"/>
  <c r="I379" i="13"/>
  <c r="J379" i="13" s="1"/>
  <c r="I380" i="13"/>
  <c r="J380" i="13" s="1"/>
  <c r="I381" i="13"/>
  <c r="J381" i="13" s="1"/>
  <c r="I382" i="13"/>
  <c r="J382" i="13" s="1"/>
  <c r="I383" i="13"/>
  <c r="J383" i="13" s="1"/>
  <c r="I384" i="13"/>
  <c r="J384" i="13" s="1"/>
  <c r="I385" i="13"/>
  <c r="J385" i="13" s="1"/>
  <c r="I386" i="13"/>
  <c r="J386" i="13" s="1"/>
  <c r="I387" i="13"/>
  <c r="J387" i="13" s="1"/>
  <c r="I388" i="13"/>
  <c r="J388" i="13" s="1"/>
  <c r="I389" i="13"/>
  <c r="J389" i="13" s="1"/>
  <c r="I390" i="13"/>
  <c r="J390" i="13" s="1"/>
  <c r="I391" i="13"/>
  <c r="J391" i="13" s="1"/>
  <c r="I392" i="13"/>
  <c r="J392" i="13" s="1"/>
  <c r="I393" i="13"/>
  <c r="J393" i="13" s="1"/>
  <c r="I394" i="13"/>
  <c r="J394" i="13" s="1"/>
  <c r="I395" i="13"/>
  <c r="J395" i="13" s="1"/>
  <c r="I396" i="13"/>
  <c r="J396" i="13" s="1"/>
  <c r="I397" i="13"/>
  <c r="J397" i="13" s="1"/>
  <c r="I398" i="13"/>
  <c r="J398" i="13" s="1"/>
  <c r="I399" i="13"/>
  <c r="J399" i="13" s="1"/>
  <c r="I400" i="13"/>
  <c r="J400" i="13" s="1"/>
  <c r="I401" i="13"/>
  <c r="J401" i="13" s="1"/>
  <c r="I402" i="13"/>
  <c r="J402" i="13" s="1"/>
  <c r="I403" i="13"/>
  <c r="J403" i="13" s="1"/>
  <c r="I404" i="13"/>
  <c r="J404" i="13" s="1"/>
  <c r="I405" i="13"/>
  <c r="J405" i="13" s="1"/>
  <c r="I406" i="13"/>
  <c r="J406" i="13" s="1"/>
  <c r="I407" i="13"/>
  <c r="J407" i="13" s="1"/>
  <c r="I408" i="13"/>
  <c r="J408" i="13" s="1"/>
  <c r="I409" i="13"/>
  <c r="J409" i="13" s="1"/>
  <c r="I410" i="13"/>
  <c r="J410" i="13" s="1"/>
  <c r="I411" i="13"/>
  <c r="J411" i="13" s="1"/>
  <c r="I412" i="13"/>
  <c r="J412" i="13" s="1"/>
  <c r="I413" i="13"/>
  <c r="J413" i="13" s="1"/>
  <c r="I414" i="13"/>
  <c r="J414" i="13" s="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1" i="1"/>
  <c r="BF112" i="1"/>
  <c r="BF113" i="1"/>
  <c r="BF114" i="1"/>
  <c r="BF115" i="1"/>
  <c r="BF116" i="1"/>
  <c r="BF117" i="1"/>
  <c r="BF118" i="1"/>
  <c r="BF119" i="1"/>
  <c r="BF120" i="1"/>
  <c r="BF121" i="1"/>
  <c r="BF122" i="1"/>
  <c r="BF123" i="1"/>
  <c r="BF124" i="1"/>
  <c r="BF125" i="1"/>
  <c r="BF126" i="1"/>
  <c r="BF127" i="1"/>
  <c r="BF128" i="1"/>
  <c r="BF129" i="1"/>
  <c r="BF130" i="1"/>
  <c r="BF131" i="1"/>
  <c r="BF132" i="1"/>
  <c r="BF133" i="1"/>
  <c r="BF134" i="1"/>
  <c r="BF135" i="1"/>
  <c r="BF136" i="1"/>
  <c r="BF137" i="1"/>
  <c r="BF138" i="1"/>
  <c r="BF139" i="1"/>
  <c r="BF140" i="1"/>
  <c r="BF141" i="1"/>
  <c r="BF142" i="1"/>
  <c r="BF143" i="1"/>
  <c r="BF144" i="1"/>
  <c r="BF145" i="1"/>
  <c r="BF146" i="1"/>
  <c r="BF147" i="1"/>
  <c r="BF148" i="1"/>
  <c r="BF149" i="1"/>
  <c r="BF150" i="1"/>
  <c r="BF151" i="1"/>
  <c r="BF152" i="1"/>
  <c r="BF153" i="1"/>
  <c r="BF154" i="1"/>
  <c r="BF155" i="1"/>
  <c r="BF156" i="1"/>
  <c r="BF157" i="1"/>
  <c r="BF158" i="1"/>
  <c r="BF159" i="1"/>
  <c r="BF160" i="1"/>
  <c r="BF161" i="1"/>
  <c r="BF162" i="1"/>
  <c r="BF163" i="1"/>
  <c r="BF164" i="1"/>
  <c r="BF165" i="1"/>
  <c r="BF166" i="1"/>
  <c r="BF167" i="1"/>
  <c r="BF168" i="1"/>
  <c r="BF169" i="1"/>
  <c r="BF170" i="1"/>
  <c r="BF171" i="1"/>
  <c r="BF172" i="1"/>
  <c r="BF173" i="1"/>
  <c r="BF174" i="1"/>
  <c r="BF175" i="1"/>
  <c r="BF176" i="1"/>
  <c r="BF177" i="1"/>
  <c r="BF178" i="1"/>
  <c r="BF179" i="1"/>
  <c r="BF180" i="1"/>
  <c r="BF181" i="1"/>
  <c r="BF182" i="1"/>
  <c r="BF183" i="1"/>
  <c r="BF184" i="1"/>
  <c r="BF185" i="1"/>
  <c r="BF186" i="1"/>
  <c r="BF187" i="1"/>
  <c r="BF188" i="1"/>
  <c r="BF189" i="1"/>
  <c r="BF190" i="1"/>
  <c r="BF191" i="1"/>
  <c r="BF192" i="1"/>
  <c r="BF193" i="1"/>
  <c r="BF194" i="1"/>
  <c r="BF195" i="1"/>
  <c r="BF196" i="1"/>
  <c r="BF197" i="1"/>
  <c r="BF198" i="1"/>
  <c r="BF199" i="1"/>
  <c r="BF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1" i="1"/>
  <c r="BG112" i="1"/>
  <c r="BG113" i="1"/>
  <c r="BG114" i="1"/>
  <c r="BG115" i="1"/>
  <c r="BG116" i="1"/>
  <c r="BG117" i="1"/>
  <c r="BG118" i="1"/>
  <c r="BG119" i="1"/>
  <c r="BG120" i="1"/>
  <c r="BG121" i="1"/>
  <c r="BG122" i="1"/>
  <c r="BG123" i="1"/>
  <c r="BG124" i="1"/>
  <c r="BG125" i="1"/>
  <c r="BG126" i="1"/>
  <c r="BG127" i="1"/>
  <c r="BG128" i="1"/>
  <c r="BG129" i="1"/>
  <c r="BG130" i="1"/>
  <c r="BG131" i="1"/>
  <c r="BG132" i="1"/>
  <c r="BG133" i="1"/>
  <c r="BG134" i="1"/>
  <c r="BG135" i="1"/>
  <c r="BG136" i="1"/>
  <c r="BG137" i="1"/>
  <c r="BG138" i="1"/>
  <c r="BG139" i="1"/>
  <c r="BG140" i="1"/>
  <c r="BG141" i="1"/>
  <c r="BG142" i="1"/>
  <c r="BG143" i="1"/>
  <c r="BG144" i="1"/>
  <c r="BG145" i="1"/>
  <c r="BG146" i="1"/>
  <c r="BG147" i="1"/>
  <c r="BG148" i="1"/>
  <c r="BG149" i="1"/>
  <c r="BG150" i="1"/>
  <c r="BG151" i="1"/>
  <c r="BG152" i="1"/>
  <c r="BG153" i="1"/>
  <c r="BG154" i="1"/>
  <c r="BG155" i="1"/>
  <c r="BG156" i="1"/>
  <c r="BG157" i="1"/>
  <c r="BG158" i="1"/>
  <c r="BG159" i="1"/>
  <c r="BG160" i="1"/>
  <c r="BG161" i="1"/>
  <c r="BG162" i="1"/>
  <c r="BG163" i="1"/>
  <c r="BG164" i="1"/>
  <c r="BG165" i="1"/>
  <c r="BG166" i="1"/>
  <c r="BG167" i="1"/>
  <c r="BG168" i="1"/>
  <c r="BG169" i="1"/>
  <c r="BG170" i="1"/>
  <c r="BG171" i="1"/>
  <c r="BG172" i="1"/>
  <c r="BG173" i="1"/>
  <c r="BG174" i="1"/>
  <c r="BG175" i="1"/>
  <c r="BG176" i="1"/>
  <c r="BG177" i="1"/>
  <c r="BG178" i="1"/>
  <c r="BG179" i="1"/>
  <c r="BG180" i="1"/>
  <c r="BG181" i="1"/>
  <c r="BG182" i="1"/>
  <c r="BW182" i="1" s="1"/>
  <c r="AH174" i="12" s="1"/>
  <c r="BG183" i="1"/>
  <c r="BG184" i="1"/>
  <c r="BG185" i="1"/>
  <c r="BG186" i="1"/>
  <c r="BG187" i="1"/>
  <c r="BG188" i="1"/>
  <c r="BG189" i="1"/>
  <c r="BG190" i="1"/>
  <c r="BW190" i="1" s="1"/>
  <c r="AH182" i="12" s="1"/>
  <c r="BG191" i="1"/>
  <c r="BG192" i="1"/>
  <c r="BG193" i="1"/>
  <c r="BG194" i="1"/>
  <c r="BG195" i="1"/>
  <c r="BG196" i="1"/>
  <c r="BG197" i="1"/>
  <c r="BG198" i="1"/>
  <c r="BW198" i="1" s="1"/>
  <c r="AH190" i="12" s="1"/>
  <c r="BG199" i="1"/>
  <c r="BG10" i="1"/>
  <c r="BZ198" i="1" l="1"/>
  <c r="BZ190" i="1"/>
  <c r="BZ182" i="1"/>
  <c r="BR177" i="1"/>
  <c r="AB169" i="12" s="1"/>
  <c r="BR169" i="1"/>
  <c r="AB161" i="12" s="1"/>
  <c r="BR161" i="1"/>
  <c r="AB153" i="12" s="1"/>
  <c r="BR153" i="1"/>
  <c r="AB145" i="12" s="1"/>
  <c r="BR145" i="1"/>
  <c r="AB137" i="12" s="1"/>
  <c r="BR137" i="1"/>
  <c r="AB129" i="12" s="1"/>
  <c r="BR129" i="1"/>
  <c r="AB121" i="12" s="1"/>
  <c r="BR121" i="1"/>
  <c r="AB113" i="12" s="1"/>
  <c r="BR113" i="1"/>
  <c r="AB105" i="12" s="1"/>
  <c r="BR105" i="1"/>
  <c r="AB97" i="12" s="1"/>
  <c r="BR97" i="1"/>
  <c r="AB89" i="12" s="1"/>
  <c r="BR90" i="1"/>
  <c r="BR82" i="1"/>
  <c r="BR74" i="1"/>
  <c r="BR66" i="1"/>
  <c r="BR58" i="1"/>
  <c r="BR50" i="1"/>
  <c r="BR42" i="1"/>
  <c r="BR34" i="1"/>
  <c r="BR26" i="1"/>
  <c r="BR10" i="1"/>
  <c r="BR196" i="1"/>
  <c r="AB188" i="12" s="1"/>
  <c r="BR192" i="1"/>
  <c r="AB184" i="12" s="1"/>
  <c r="BR188" i="1"/>
  <c r="AB180" i="12" s="1"/>
  <c r="BR184" i="1"/>
  <c r="AB176" i="12" s="1"/>
  <c r="BR180" i="1"/>
  <c r="AB172" i="12" s="1"/>
  <c r="BR176" i="1"/>
  <c r="AB168" i="12" s="1"/>
  <c r="BR172" i="1"/>
  <c r="AB164" i="12" s="1"/>
  <c r="BR168" i="1"/>
  <c r="AB160" i="12" s="1"/>
  <c r="BR164" i="1"/>
  <c r="AB156" i="12" s="1"/>
  <c r="BR160" i="1"/>
  <c r="AB152" i="12" s="1"/>
  <c r="BR156" i="1"/>
  <c r="AB148" i="12" s="1"/>
  <c r="BR152" i="1"/>
  <c r="AB144" i="12" s="1"/>
  <c r="BR148" i="1"/>
  <c r="AB140" i="12" s="1"/>
  <c r="BR144" i="1"/>
  <c r="AB136" i="12" s="1"/>
  <c r="BR140" i="1"/>
  <c r="AB132" i="12" s="1"/>
  <c r="BR136" i="1"/>
  <c r="AB128" i="12" s="1"/>
  <c r="BR132" i="1"/>
  <c r="AB124" i="12" s="1"/>
  <c r="BR128" i="1"/>
  <c r="AB120" i="12" s="1"/>
  <c r="BR124" i="1"/>
  <c r="AB116" i="12" s="1"/>
  <c r="BR120" i="1"/>
  <c r="AB112" i="12" s="1"/>
  <c r="BR116" i="1"/>
  <c r="AB108" i="12" s="1"/>
  <c r="BR112" i="1"/>
  <c r="AB104" i="12" s="1"/>
  <c r="BR108" i="1"/>
  <c r="AB100" i="12" s="1"/>
  <c r="BR104" i="1"/>
  <c r="AB96" i="12" s="1"/>
  <c r="BR100" i="1"/>
  <c r="AB92" i="12" s="1"/>
  <c r="BR96" i="1"/>
  <c r="AB88" i="12" s="1"/>
  <c r="BR93" i="1"/>
  <c r="BR89" i="1"/>
  <c r="BR85" i="1"/>
  <c r="BR81" i="1"/>
  <c r="BR77" i="1"/>
  <c r="BR73" i="1"/>
  <c r="BR69" i="1"/>
  <c r="BR65" i="1"/>
  <c r="BR61" i="1"/>
  <c r="BR57" i="1"/>
  <c r="BR53" i="1"/>
  <c r="BR49" i="1"/>
  <c r="BR45" i="1"/>
  <c r="BR41" i="1"/>
  <c r="BR37" i="1"/>
  <c r="BR33" i="1"/>
  <c r="BR29" i="1"/>
  <c r="BR23" i="1"/>
  <c r="BH17" i="1"/>
  <c r="BR15" i="1"/>
  <c r="BH13" i="1"/>
  <c r="BK13" i="1" s="1"/>
  <c r="BW199" i="1"/>
  <c r="AH191" i="12" s="1"/>
  <c r="BR199" i="1"/>
  <c r="AB191" i="12" s="1"/>
  <c r="BW197" i="1"/>
  <c r="AH189" i="12" s="1"/>
  <c r="BR197" i="1"/>
  <c r="AB189" i="12" s="1"/>
  <c r="BW195" i="1"/>
  <c r="AH187" i="12" s="1"/>
  <c r="BR195" i="1"/>
  <c r="AB187" i="12" s="1"/>
  <c r="BW193" i="1"/>
  <c r="AH185" i="12" s="1"/>
  <c r="BR193" i="1"/>
  <c r="AB185" i="12" s="1"/>
  <c r="BW191" i="1"/>
  <c r="AH183" i="12" s="1"/>
  <c r="BR191" i="1"/>
  <c r="AB183" i="12" s="1"/>
  <c r="BW189" i="1"/>
  <c r="AH181" i="12" s="1"/>
  <c r="BR189" i="1"/>
  <c r="AB181" i="12" s="1"/>
  <c r="BW187" i="1"/>
  <c r="AH179" i="12" s="1"/>
  <c r="BR187" i="1"/>
  <c r="AB179" i="12" s="1"/>
  <c r="BW185" i="1"/>
  <c r="AH177" i="12" s="1"/>
  <c r="BR185" i="1"/>
  <c r="AB177" i="12" s="1"/>
  <c r="BW183" i="1"/>
  <c r="AH175" i="12" s="1"/>
  <c r="BR183" i="1"/>
  <c r="AB175" i="12" s="1"/>
  <c r="BW181" i="1"/>
  <c r="AH173" i="12" s="1"/>
  <c r="BR181" i="1"/>
  <c r="AB173" i="12" s="1"/>
  <c r="BW179" i="1"/>
  <c r="AH171" i="12" s="1"/>
  <c r="BR179" i="1"/>
  <c r="AB171" i="12" s="1"/>
  <c r="BW175" i="1"/>
  <c r="AH167" i="12" s="1"/>
  <c r="BR175" i="1"/>
  <c r="AB167" i="12" s="1"/>
  <c r="BW173" i="1"/>
  <c r="AH165" i="12" s="1"/>
  <c r="BR173" i="1"/>
  <c r="AB165" i="12" s="1"/>
  <c r="BW171" i="1"/>
  <c r="AH163" i="12" s="1"/>
  <c r="BR171" i="1"/>
  <c r="AB163" i="12" s="1"/>
  <c r="BW167" i="1"/>
  <c r="AH159" i="12" s="1"/>
  <c r="BR167" i="1"/>
  <c r="AB159" i="12" s="1"/>
  <c r="BW165" i="1"/>
  <c r="AH157" i="12" s="1"/>
  <c r="BR165" i="1"/>
  <c r="AB157" i="12" s="1"/>
  <c r="BW163" i="1"/>
  <c r="AH155" i="12" s="1"/>
  <c r="BR163" i="1"/>
  <c r="AB155" i="12" s="1"/>
  <c r="BW159" i="1"/>
  <c r="AH151" i="12" s="1"/>
  <c r="BR159" i="1"/>
  <c r="AB151" i="12" s="1"/>
  <c r="BW157" i="1"/>
  <c r="AH149" i="12" s="1"/>
  <c r="BR157" i="1"/>
  <c r="AB149" i="12" s="1"/>
  <c r="BW155" i="1"/>
  <c r="AH147" i="12" s="1"/>
  <c r="BR155" i="1"/>
  <c r="AB147" i="12" s="1"/>
  <c r="BW151" i="1"/>
  <c r="AH143" i="12" s="1"/>
  <c r="BR151" i="1"/>
  <c r="AB143" i="12" s="1"/>
  <c r="BW149" i="1"/>
  <c r="AH141" i="12" s="1"/>
  <c r="BR149" i="1"/>
  <c r="AB141" i="12" s="1"/>
  <c r="BW147" i="1"/>
  <c r="AH139" i="12" s="1"/>
  <c r="BR147" i="1"/>
  <c r="AB139" i="12" s="1"/>
  <c r="BW143" i="1"/>
  <c r="AH135" i="12" s="1"/>
  <c r="BR143" i="1"/>
  <c r="AB135" i="12" s="1"/>
  <c r="BW141" i="1"/>
  <c r="AH133" i="12" s="1"/>
  <c r="BR141" i="1"/>
  <c r="AB133" i="12" s="1"/>
  <c r="BW139" i="1"/>
  <c r="AH131" i="12" s="1"/>
  <c r="BR139" i="1"/>
  <c r="AB131" i="12" s="1"/>
  <c r="BW135" i="1"/>
  <c r="AH127" i="12" s="1"/>
  <c r="BR135" i="1"/>
  <c r="AB127" i="12" s="1"/>
  <c r="BW133" i="1"/>
  <c r="AH125" i="12" s="1"/>
  <c r="BR133" i="1"/>
  <c r="AB125" i="12" s="1"/>
  <c r="BW131" i="1"/>
  <c r="AH123" i="12" s="1"/>
  <c r="BR131" i="1"/>
  <c r="AB123" i="12" s="1"/>
  <c r="BW127" i="1"/>
  <c r="AH119" i="12" s="1"/>
  <c r="BR127" i="1"/>
  <c r="AB119" i="12" s="1"/>
  <c r="BW125" i="1"/>
  <c r="AH117" i="12" s="1"/>
  <c r="BR125" i="1"/>
  <c r="AB117" i="12" s="1"/>
  <c r="BW123" i="1"/>
  <c r="AH115" i="12" s="1"/>
  <c r="BR123" i="1"/>
  <c r="AB115" i="12" s="1"/>
  <c r="BW119" i="1"/>
  <c r="AH111" i="12" s="1"/>
  <c r="BR119" i="1"/>
  <c r="AB111" i="12" s="1"/>
  <c r="BW117" i="1"/>
  <c r="AH109" i="12" s="1"/>
  <c r="BR117" i="1"/>
  <c r="AB109" i="12" s="1"/>
  <c r="BW115" i="1"/>
  <c r="AH107" i="12" s="1"/>
  <c r="BR115" i="1"/>
  <c r="AB107" i="12" s="1"/>
  <c r="BW111" i="1"/>
  <c r="AH103" i="12" s="1"/>
  <c r="BR111" i="1"/>
  <c r="AB103" i="12" s="1"/>
  <c r="BW109" i="1"/>
  <c r="AH101" i="12" s="1"/>
  <c r="BR109" i="1"/>
  <c r="AB101" i="12" s="1"/>
  <c r="BW107" i="1"/>
  <c r="AH99" i="12" s="1"/>
  <c r="BR107" i="1"/>
  <c r="AB99" i="12" s="1"/>
  <c r="BW103" i="1"/>
  <c r="AH95" i="12" s="1"/>
  <c r="BR103" i="1"/>
  <c r="AB95" i="12" s="1"/>
  <c r="BW101" i="1"/>
  <c r="AH93" i="12" s="1"/>
  <c r="BR101" i="1"/>
  <c r="AB93" i="12" s="1"/>
  <c r="BW99" i="1"/>
  <c r="AH91" i="12" s="1"/>
  <c r="BR99" i="1"/>
  <c r="AB91" i="12" s="1"/>
  <c r="BW94" i="1"/>
  <c r="BR94" i="1"/>
  <c r="BW92" i="1"/>
  <c r="BR92" i="1"/>
  <c r="BW88" i="1"/>
  <c r="BR88" i="1"/>
  <c r="BW86" i="1"/>
  <c r="BR86" i="1"/>
  <c r="BW84" i="1"/>
  <c r="BR84" i="1"/>
  <c r="BW80" i="1"/>
  <c r="BR80" i="1"/>
  <c r="BW78" i="1"/>
  <c r="BR78" i="1"/>
  <c r="BW76" i="1"/>
  <c r="BR76" i="1"/>
  <c r="BW72" i="1"/>
  <c r="BR72" i="1"/>
  <c r="BW70" i="1"/>
  <c r="BR70" i="1"/>
  <c r="BW68" i="1"/>
  <c r="BR68" i="1"/>
  <c r="BW64" i="1"/>
  <c r="BR64" i="1"/>
  <c r="BW62" i="1"/>
  <c r="BR62" i="1"/>
  <c r="BW60" i="1"/>
  <c r="BR60" i="1"/>
  <c r="BW56" i="1"/>
  <c r="BR56" i="1"/>
  <c r="BW54" i="1"/>
  <c r="BR54" i="1"/>
  <c r="BW52" i="1"/>
  <c r="BR52" i="1"/>
  <c r="BW48" i="1"/>
  <c r="BR48" i="1"/>
  <c r="BW46" i="1"/>
  <c r="BR46" i="1"/>
  <c r="BW44" i="1"/>
  <c r="BR44" i="1"/>
  <c r="BW40" i="1"/>
  <c r="BR40" i="1"/>
  <c r="BW38" i="1"/>
  <c r="BR38" i="1"/>
  <c r="BW36" i="1"/>
  <c r="BR36" i="1"/>
  <c r="BW32" i="1"/>
  <c r="BR32" i="1"/>
  <c r="BW30" i="1"/>
  <c r="BR30" i="1"/>
  <c r="BW28" i="1"/>
  <c r="BR28" i="1"/>
  <c r="BW24" i="1"/>
  <c r="BR24" i="1"/>
  <c r="BR22" i="1"/>
  <c r="BW22" i="1"/>
  <c r="BW20" i="1"/>
  <c r="BR20" i="1"/>
  <c r="BR18" i="1"/>
  <c r="BH18" i="1"/>
  <c r="BK18" i="1" s="1"/>
  <c r="BW16" i="1"/>
  <c r="BR16" i="1"/>
  <c r="BH16" i="1"/>
  <c r="BR14" i="1"/>
  <c r="BW14" i="1"/>
  <c r="BH14" i="1"/>
  <c r="BK14" i="1" s="1"/>
  <c r="BW12" i="1"/>
  <c r="BR12" i="1"/>
  <c r="BH12" i="1"/>
  <c r="BK12" i="1" s="1"/>
  <c r="BH199" i="1"/>
  <c r="BH197" i="1"/>
  <c r="P189" i="12" s="1"/>
  <c r="BH195" i="1"/>
  <c r="BH193" i="1"/>
  <c r="BH191" i="1"/>
  <c r="P183" i="12" s="1"/>
  <c r="BH189" i="1"/>
  <c r="BH187" i="1"/>
  <c r="BH185" i="1"/>
  <c r="P177" i="12" s="1"/>
  <c r="BH183" i="1"/>
  <c r="P175" i="12" s="1"/>
  <c r="BH181" i="1"/>
  <c r="P173" i="12" s="1"/>
  <c r="BH179" i="1"/>
  <c r="BH177" i="1"/>
  <c r="P169" i="12" s="1"/>
  <c r="BH175" i="1"/>
  <c r="BH173" i="1"/>
  <c r="BH171" i="1"/>
  <c r="BH169" i="1"/>
  <c r="BH167" i="1"/>
  <c r="BH165" i="1"/>
  <c r="BH163" i="1"/>
  <c r="BH161" i="1"/>
  <c r="P153" i="12" s="1"/>
  <c r="BH159" i="1"/>
  <c r="P151" i="12" s="1"/>
  <c r="BH157" i="1"/>
  <c r="P149" i="12" s="1"/>
  <c r="BH155" i="1"/>
  <c r="P147" i="12" s="1"/>
  <c r="BH153" i="1"/>
  <c r="BH151" i="1"/>
  <c r="P143" i="12" s="1"/>
  <c r="BH149" i="1"/>
  <c r="BH147" i="1"/>
  <c r="BH145" i="1"/>
  <c r="BH143" i="1"/>
  <c r="BH141" i="1"/>
  <c r="BH139" i="1"/>
  <c r="BH137" i="1"/>
  <c r="P129" i="12" s="1"/>
  <c r="BH135" i="1"/>
  <c r="P127" i="12" s="1"/>
  <c r="BH133" i="1"/>
  <c r="P125" i="12" s="1"/>
  <c r="BH131" i="1"/>
  <c r="P123" i="12" s="1"/>
  <c r="BH129" i="1"/>
  <c r="P121" i="12" s="1"/>
  <c r="BH127" i="1"/>
  <c r="P119" i="12" s="1"/>
  <c r="BH125" i="1"/>
  <c r="BH123" i="1"/>
  <c r="BH121" i="1"/>
  <c r="BH119" i="1"/>
  <c r="BH117" i="1"/>
  <c r="P109" i="12" s="1"/>
  <c r="BH115" i="1"/>
  <c r="P107" i="12" s="1"/>
  <c r="BH113" i="1"/>
  <c r="P105" i="12" s="1"/>
  <c r="BH111" i="1"/>
  <c r="P103" i="12" s="1"/>
  <c r="BH109" i="1"/>
  <c r="BH107" i="1"/>
  <c r="P99" i="12" s="1"/>
  <c r="BH105" i="1"/>
  <c r="BH103" i="1"/>
  <c r="P95" i="12" s="1"/>
  <c r="BH101" i="1"/>
  <c r="BH99" i="1"/>
  <c r="BH97" i="1"/>
  <c r="P89" i="12" s="1"/>
  <c r="BH94" i="1"/>
  <c r="BK94" i="1" s="1"/>
  <c r="BH92" i="1"/>
  <c r="BK92" i="1" s="1"/>
  <c r="BH90" i="1"/>
  <c r="BH88" i="1"/>
  <c r="BK88" i="1" s="1"/>
  <c r="BH86" i="1"/>
  <c r="BH84" i="1"/>
  <c r="BK84" i="1" s="1"/>
  <c r="BH82" i="1"/>
  <c r="BK82" i="1" s="1"/>
  <c r="BH80" i="1"/>
  <c r="BK80" i="1" s="1"/>
  <c r="BH78" i="1"/>
  <c r="BH76" i="1"/>
  <c r="BK76" i="1" s="1"/>
  <c r="BH74" i="1"/>
  <c r="BK74" i="1" s="1"/>
  <c r="BH72" i="1"/>
  <c r="BK72" i="1" s="1"/>
  <c r="BH70" i="1"/>
  <c r="BH68" i="1"/>
  <c r="BH66" i="1"/>
  <c r="BH64" i="1"/>
  <c r="BK64" i="1" s="1"/>
  <c r="BH62" i="1"/>
  <c r="BK62" i="1" s="1"/>
  <c r="BH60" i="1"/>
  <c r="BK60" i="1" s="1"/>
  <c r="BH58" i="1"/>
  <c r="BK58" i="1" s="1"/>
  <c r="BH56" i="1"/>
  <c r="BK56" i="1" s="1"/>
  <c r="BH54" i="1"/>
  <c r="BK54" i="1" s="1"/>
  <c r="BH52" i="1"/>
  <c r="BK52" i="1" s="1"/>
  <c r="BH50" i="1"/>
  <c r="BK50" i="1" s="1"/>
  <c r="BH48" i="1"/>
  <c r="BK48" i="1" s="1"/>
  <c r="BH46" i="1"/>
  <c r="BH44" i="1"/>
  <c r="BH42" i="1"/>
  <c r="BH40" i="1"/>
  <c r="BK40" i="1" s="1"/>
  <c r="BH38" i="1"/>
  <c r="BK38" i="1" s="1"/>
  <c r="BH36" i="1"/>
  <c r="BH34" i="1"/>
  <c r="BK34" i="1" s="1"/>
  <c r="BH32" i="1"/>
  <c r="BK32" i="1" s="1"/>
  <c r="BH30" i="1"/>
  <c r="BK30" i="1" s="1"/>
  <c r="BH28" i="1"/>
  <c r="BH26" i="1"/>
  <c r="BH24" i="1"/>
  <c r="BK24" i="1" s="1"/>
  <c r="BH22" i="1"/>
  <c r="BH20" i="1"/>
  <c r="BK20" i="1" s="1"/>
  <c r="BM199" i="1"/>
  <c r="V191" i="12" s="1"/>
  <c r="BM195" i="1"/>
  <c r="V187" i="12" s="1"/>
  <c r="BM191" i="1"/>
  <c r="V183" i="12" s="1"/>
  <c r="BM187" i="1"/>
  <c r="V179" i="12" s="1"/>
  <c r="BM183" i="1"/>
  <c r="V175" i="12" s="1"/>
  <c r="BM179" i="1"/>
  <c r="V171" i="12" s="1"/>
  <c r="BM175" i="1"/>
  <c r="V167" i="12" s="1"/>
  <c r="BM171" i="1"/>
  <c r="V163" i="12" s="1"/>
  <c r="BM167" i="1"/>
  <c r="V159" i="12" s="1"/>
  <c r="BM163" i="1"/>
  <c r="V155" i="12" s="1"/>
  <c r="BM159" i="1"/>
  <c r="V151" i="12" s="1"/>
  <c r="BM155" i="1"/>
  <c r="V147" i="12" s="1"/>
  <c r="BM151" i="1"/>
  <c r="V143" i="12" s="1"/>
  <c r="BM147" i="1"/>
  <c r="V139" i="12" s="1"/>
  <c r="BM143" i="1"/>
  <c r="V135" i="12" s="1"/>
  <c r="BM139" i="1"/>
  <c r="V131" i="12" s="1"/>
  <c r="BM135" i="1"/>
  <c r="V127" i="12" s="1"/>
  <c r="BM131" i="1"/>
  <c r="V123" i="12" s="1"/>
  <c r="BM127" i="1"/>
  <c r="V119" i="12" s="1"/>
  <c r="BM123" i="1"/>
  <c r="V115" i="12" s="1"/>
  <c r="BM119" i="1"/>
  <c r="V111" i="12" s="1"/>
  <c r="BM115" i="1"/>
  <c r="V107" i="12" s="1"/>
  <c r="BM111" i="1"/>
  <c r="V103" i="12" s="1"/>
  <c r="BM107" i="1"/>
  <c r="V99" i="12" s="1"/>
  <c r="BM103" i="1"/>
  <c r="V95" i="12" s="1"/>
  <c r="BM99" i="1"/>
  <c r="V91" i="12" s="1"/>
  <c r="BM92" i="1"/>
  <c r="BM88" i="1"/>
  <c r="BM84" i="1"/>
  <c r="BM80" i="1"/>
  <c r="BM76" i="1"/>
  <c r="BM72" i="1"/>
  <c r="BM68" i="1"/>
  <c r="BM64" i="1"/>
  <c r="BM60" i="1"/>
  <c r="BM56" i="1"/>
  <c r="BM52" i="1"/>
  <c r="BM48" i="1"/>
  <c r="BM44" i="1"/>
  <c r="BM40" i="1"/>
  <c r="BM36" i="1"/>
  <c r="BM32" i="1"/>
  <c r="BM28" i="1"/>
  <c r="BM24" i="1"/>
  <c r="BM20" i="1"/>
  <c r="BM16" i="1"/>
  <c r="BM12" i="1"/>
  <c r="BW169" i="1"/>
  <c r="AH161" i="12" s="1"/>
  <c r="BW153" i="1"/>
  <c r="AH145" i="12" s="1"/>
  <c r="BW137" i="1"/>
  <c r="AH129" i="12" s="1"/>
  <c r="BW121" i="1"/>
  <c r="AH113" i="12" s="1"/>
  <c r="BW105" i="1"/>
  <c r="AH97" i="12" s="1"/>
  <c r="BW90" i="1"/>
  <c r="BW74" i="1"/>
  <c r="BW58" i="1"/>
  <c r="BW42" i="1"/>
  <c r="BW26" i="1"/>
  <c r="BW10" i="1"/>
  <c r="BM10" i="1"/>
  <c r="BM198" i="1"/>
  <c r="V190" i="12" s="1"/>
  <c r="BW196" i="1"/>
  <c r="AH188" i="12" s="1"/>
  <c r="BM196" i="1"/>
  <c r="V188" i="12" s="1"/>
  <c r="BM194" i="1"/>
  <c r="V186" i="12" s="1"/>
  <c r="BW192" i="1"/>
  <c r="AH184" i="12" s="1"/>
  <c r="BM192" i="1"/>
  <c r="V184" i="12" s="1"/>
  <c r="BM190" i="1"/>
  <c r="V182" i="12" s="1"/>
  <c r="BW188" i="1"/>
  <c r="AH180" i="12" s="1"/>
  <c r="BM188" i="1"/>
  <c r="V180" i="12" s="1"/>
  <c r="BM186" i="1"/>
  <c r="V178" i="12" s="1"/>
  <c r="BW184" i="1"/>
  <c r="AH176" i="12" s="1"/>
  <c r="BM184" i="1"/>
  <c r="V176" i="12" s="1"/>
  <c r="BM182" i="1"/>
  <c r="V174" i="12" s="1"/>
  <c r="BW180" i="1"/>
  <c r="AH172" i="12" s="1"/>
  <c r="BM180" i="1"/>
  <c r="V172" i="12" s="1"/>
  <c r="BW178" i="1"/>
  <c r="AH170" i="12" s="1"/>
  <c r="BM178" i="1"/>
  <c r="V170" i="12" s="1"/>
  <c r="BW176" i="1"/>
  <c r="AH168" i="12" s="1"/>
  <c r="BM176" i="1"/>
  <c r="V168" i="12" s="1"/>
  <c r="BW174" i="1"/>
  <c r="AH166" i="12" s="1"/>
  <c r="BM174" i="1"/>
  <c r="V166" i="12" s="1"/>
  <c r="BW172" i="1"/>
  <c r="AH164" i="12" s="1"/>
  <c r="BM172" i="1"/>
  <c r="V164" i="12" s="1"/>
  <c r="BW170" i="1"/>
  <c r="AH162" i="12" s="1"/>
  <c r="BM170" i="1"/>
  <c r="V162" i="12" s="1"/>
  <c r="BW168" i="1"/>
  <c r="AH160" i="12" s="1"/>
  <c r="BM168" i="1"/>
  <c r="V160" i="12" s="1"/>
  <c r="BW166" i="1"/>
  <c r="AH158" i="12" s="1"/>
  <c r="BM166" i="1"/>
  <c r="V158" i="12" s="1"/>
  <c r="BW164" i="1"/>
  <c r="AH156" i="12" s="1"/>
  <c r="BM164" i="1"/>
  <c r="V156" i="12" s="1"/>
  <c r="BW162" i="1"/>
  <c r="AH154" i="12" s="1"/>
  <c r="BM162" i="1"/>
  <c r="V154" i="12" s="1"/>
  <c r="BW160" i="1"/>
  <c r="AH152" i="12" s="1"/>
  <c r="BM160" i="1"/>
  <c r="V152" i="12" s="1"/>
  <c r="BW158" i="1"/>
  <c r="AH150" i="12" s="1"/>
  <c r="BM158" i="1"/>
  <c r="V150" i="12" s="1"/>
  <c r="BW156" i="1"/>
  <c r="AH148" i="12" s="1"/>
  <c r="BM156" i="1"/>
  <c r="V148" i="12" s="1"/>
  <c r="BW154" i="1"/>
  <c r="AH146" i="12" s="1"/>
  <c r="BM154" i="1"/>
  <c r="V146" i="12" s="1"/>
  <c r="BW152" i="1"/>
  <c r="AH144" i="12" s="1"/>
  <c r="BM152" i="1"/>
  <c r="V144" i="12" s="1"/>
  <c r="BW150" i="1"/>
  <c r="AH142" i="12" s="1"/>
  <c r="BM150" i="1"/>
  <c r="V142" i="12" s="1"/>
  <c r="BW148" i="1"/>
  <c r="AH140" i="12" s="1"/>
  <c r="BM148" i="1"/>
  <c r="V140" i="12" s="1"/>
  <c r="BW146" i="1"/>
  <c r="AH138" i="12" s="1"/>
  <c r="BM146" i="1"/>
  <c r="V138" i="12" s="1"/>
  <c r="BW144" i="1"/>
  <c r="AH136" i="12" s="1"/>
  <c r="BM144" i="1"/>
  <c r="V136" i="12" s="1"/>
  <c r="BW142" i="1"/>
  <c r="AH134" i="12" s="1"/>
  <c r="BM142" i="1"/>
  <c r="V134" i="12" s="1"/>
  <c r="BW140" i="1"/>
  <c r="AH132" i="12" s="1"/>
  <c r="BM140" i="1"/>
  <c r="V132" i="12" s="1"/>
  <c r="BW138" i="1"/>
  <c r="AH130" i="12" s="1"/>
  <c r="BM138" i="1"/>
  <c r="V130" i="12" s="1"/>
  <c r="BW136" i="1"/>
  <c r="AH128" i="12" s="1"/>
  <c r="BM136" i="1"/>
  <c r="V128" i="12" s="1"/>
  <c r="BW134" i="1"/>
  <c r="AH126" i="12" s="1"/>
  <c r="BM134" i="1"/>
  <c r="V126" i="12" s="1"/>
  <c r="BW132" i="1"/>
  <c r="AH124" i="12" s="1"/>
  <c r="BM132" i="1"/>
  <c r="V124" i="12" s="1"/>
  <c r="BW130" i="1"/>
  <c r="AH122" i="12" s="1"/>
  <c r="BM130" i="1"/>
  <c r="V122" i="12" s="1"/>
  <c r="BW128" i="1"/>
  <c r="AH120" i="12" s="1"/>
  <c r="BM128" i="1"/>
  <c r="V120" i="12" s="1"/>
  <c r="BW126" i="1"/>
  <c r="AH118" i="12" s="1"/>
  <c r="BM126" i="1"/>
  <c r="V118" i="12" s="1"/>
  <c r="BW124" i="1"/>
  <c r="AH116" i="12" s="1"/>
  <c r="BM124" i="1"/>
  <c r="V116" i="12" s="1"/>
  <c r="BW122" i="1"/>
  <c r="AH114" i="12" s="1"/>
  <c r="BM122" i="1"/>
  <c r="V114" i="12" s="1"/>
  <c r="BW120" i="1"/>
  <c r="AH112" i="12" s="1"/>
  <c r="BM120" i="1"/>
  <c r="V112" i="12" s="1"/>
  <c r="BW118" i="1"/>
  <c r="AH110" i="12" s="1"/>
  <c r="BM118" i="1"/>
  <c r="V110" i="12" s="1"/>
  <c r="BW116" i="1"/>
  <c r="AH108" i="12" s="1"/>
  <c r="BM116" i="1"/>
  <c r="V108" i="12" s="1"/>
  <c r="BW114" i="1"/>
  <c r="AH106" i="12" s="1"/>
  <c r="BM114" i="1"/>
  <c r="V106" i="12" s="1"/>
  <c r="BW112" i="1"/>
  <c r="AH104" i="12" s="1"/>
  <c r="BM112" i="1"/>
  <c r="V104" i="12" s="1"/>
  <c r="BW110" i="1"/>
  <c r="AH102" i="12" s="1"/>
  <c r="BM110" i="1"/>
  <c r="V102" i="12" s="1"/>
  <c r="BW108" i="1"/>
  <c r="AH100" i="12" s="1"/>
  <c r="BM108" i="1"/>
  <c r="V100" i="12" s="1"/>
  <c r="BW106" i="1"/>
  <c r="AH98" i="12" s="1"/>
  <c r="BM106" i="1"/>
  <c r="V98" i="12" s="1"/>
  <c r="BW104" i="1"/>
  <c r="AH96" i="12" s="1"/>
  <c r="BM104" i="1"/>
  <c r="V96" i="12" s="1"/>
  <c r="BW102" i="1"/>
  <c r="AH94" i="12" s="1"/>
  <c r="BM102" i="1"/>
  <c r="V94" i="12" s="1"/>
  <c r="BW100" i="1"/>
  <c r="AH92" i="12" s="1"/>
  <c r="BM100" i="1"/>
  <c r="V92" i="12" s="1"/>
  <c r="BW98" i="1"/>
  <c r="AH90" i="12" s="1"/>
  <c r="BM98" i="1"/>
  <c r="V90" i="12" s="1"/>
  <c r="BW96" i="1"/>
  <c r="AH88" i="12" s="1"/>
  <c r="BM96" i="1"/>
  <c r="V88" i="12" s="1"/>
  <c r="BW95" i="1"/>
  <c r="BM95" i="1"/>
  <c r="BW93" i="1"/>
  <c r="BM93" i="1"/>
  <c r="BW91" i="1"/>
  <c r="BM91" i="1"/>
  <c r="BW89" i="1"/>
  <c r="BM89" i="1"/>
  <c r="BW87" i="1"/>
  <c r="BM87" i="1"/>
  <c r="BW85" i="1"/>
  <c r="BM85" i="1"/>
  <c r="BW83" i="1"/>
  <c r="BM83" i="1"/>
  <c r="BW81" i="1"/>
  <c r="BM81" i="1"/>
  <c r="BW79" i="1"/>
  <c r="BM79" i="1"/>
  <c r="BW77" i="1"/>
  <c r="BM77" i="1"/>
  <c r="BW75" i="1"/>
  <c r="BM75" i="1"/>
  <c r="BW73" i="1"/>
  <c r="BM73" i="1"/>
  <c r="BW71" i="1"/>
  <c r="BM71" i="1"/>
  <c r="BW69" i="1"/>
  <c r="BM69" i="1"/>
  <c r="BW67" i="1"/>
  <c r="BM67" i="1"/>
  <c r="BW65" i="1"/>
  <c r="BM65" i="1"/>
  <c r="BW63" i="1"/>
  <c r="BM63" i="1"/>
  <c r="BW61" i="1"/>
  <c r="BM61" i="1"/>
  <c r="BW59" i="1"/>
  <c r="BM59" i="1"/>
  <c r="BW57" i="1"/>
  <c r="BM57" i="1"/>
  <c r="BW55" i="1"/>
  <c r="BM55" i="1"/>
  <c r="BW53" i="1"/>
  <c r="BM53" i="1"/>
  <c r="BW51" i="1"/>
  <c r="BM51" i="1"/>
  <c r="BW49" i="1"/>
  <c r="BM49" i="1"/>
  <c r="BW47" i="1"/>
  <c r="BM47" i="1"/>
  <c r="BW45" i="1"/>
  <c r="BM45" i="1"/>
  <c r="BW43" i="1"/>
  <c r="BM43" i="1"/>
  <c r="BW41" i="1"/>
  <c r="BM41" i="1"/>
  <c r="BW39" i="1"/>
  <c r="BM39" i="1"/>
  <c r="BW37" i="1"/>
  <c r="BM37" i="1"/>
  <c r="BW35" i="1"/>
  <c r="BM35" i="1"/>
  <c r="BW33" i="1"/>
  <c r="BM33" i="1"/>
  <c r="BW31" i="1"/>
  <c r="BM31" i="1"/>
  <c r="BW29" i="1"/>
  <c r="BM29" i="1"/>
  <c r="BW27" i="1"/>
  <c r="BM27" i="1"/>
  <c r="BW25" i="1"/>
  <c r="BR25" i="1"/>
  <c r="BM25" i="1"/>
  <c r="BW23" i="1"/>
  <c r="BM23" i="1"/>
  <c r="BW21" i="1"/>
  <c r="BR21" i="1"/>
  <c r="BM21" i="1"/>
  <c r="BW19" i="1"/>
  <c r="BM19" i="1"/>
  <c r="BW17" i="1"/>
  <c r="BR17" i="1"/>
  <c r="BM17" i="1"/>
  <c r="BW15" i="1"/>
  <c r="BM15" i="1"/>
  <c r="BW13" i="1"/>
  <c r="BR13" i="1"/>
  <c r="BM13" i="1"/>
  <c r="BW11" i="1"/>
  <c r="BM11" i="1"/>
  <c r="BH10" i="1"/>
  <c r="BH198" i="1"/>
  <c r="P190" i="12" s="1"/>
  <c r="BH196" i="1"/>
  <c r="BH194" i="1"/>
  <c r="P186" i="12" s="1"/>
  <c r="BH192" i="1"/>
  <c r="P184" i="12" s="1"/>
  <c r="BH190" i="1"/>
  <c r="P182" i="12" s="1"/>
  <c r="BH188" i="1"/>
  <c r="P180" i="12" s="1"/>
  <c r="BH186" i="1"/>
  <c r="P178" i="12" s="1"/>
  <c r="BH184" i="1"/>
  <c r="P176" i="12" s="1"/>
  <c r="BH182" i="1"/>
  <c r="P174" i="12" s="1"/>
  <c r="BH180" i="1"/>
  <c r="BH178" i="1"/>
  <c r="P170" i="12" s="1"/>
  <c r="BH176" i="1"/>
  <c r="BH174" i="1"/>
  <c r="BH172" i="1"/>
  <c r="BH170" i="1"/>
  <c r="BH168" i="1"/>
  <c r="BH166" i="1"/>
  <c r="BH164" i="1"/>
  <c r="P156" i="12" s="1"/>
  <c r="BH162" i="1"/>
  <c r="BH160" i="1"/>
  <c r="P152" i="12" s="1"/>
  <c r="BH158" i="1"/>
  <c r="P150" i="12" s="1"/>
  <c r="BH156" i="1"/>
  <c r="P148" i="12" s="1"/>
  <c r="BH154" i="1"/>
  <c r="P146" i="12" s="1"/>
  <c r="BH152" i="1"/>
  <c r="BH150" i="1"/>
  <c r="P142" i="12" s="1"/>
  <c r="BH148" i="1"/>
  <c r="P140" i="12" s="1"/>
  <c r="BH146" i="1"/>
  <c r="BH144" i="1"/>
  <c r="BH142" i="1"/>
  <c r="BH140" i="1"/>
  <c r="P132" i="12" s="1"/>
  <c r="BH138" i="1"/>
  <c r="BH136" i="1"/>
  <c r="BH134" i="1"/>
  <c r="P126" i="12" s="1"/>
  <c r="BH132" i="1"/>
  <c r="P124" i="12" s="1"/>
  <c r="BH130" i="1"/>
  <c r="BH128" i="1"/>
  <c r="P120" i="12" s="1"/>
  <c r="BH126" i="1"/>
  <c r="BH124" i="1"/>
  <c r="BH122" i="1"/>
  <c r="P114" i="12" s="1"/>
  <c r="BH120" i="1"/>
  <c r="BH118" i="1"/>
  <c r="BH116" i="1"/>
  <c r="BH114" i="1"/>
  <c r="P106" i="12" s="1"/>
  <c r="BH112" i="1"/>
  <c r="P104" i="12" s="1"/>
  <c r="BH110" i="1"/>
  <c r="P102" i="12" s="1"/>
  <c r="BH108" i="1"/>
  <c r="BH106" i="1"/>
  <c r="BH104" i="1"/>
  <c r="P96" i="12" s="1"/>
  <c r="BH102" i="1"/>
  <c r="BH100" i="1"/>
  <c r="BH98" i="1"/>
  <c r="P90" i="12" s="1"/>
  <c r="BH96" i="1"/>
  <c r="BH95" i="1"/>
  <c r="BH93" i="1"/>
  <c r="BK93" i="1" s="1"/>
  <c r="BH91" i="1"/>
  <c r="BK91" i="1" s="1"/>
  <c r="BH89" i="1"/>
  <c r="BK89" i="1" s="1"/>
  <c r="BH87" i="1"/>
  <c r="BH85" i="1"/>
  <c r="BH83" i="1"/>
  <c r="BH81" i="1"/>
  <c r="BH79" i="1"/>
  <c r="BK79" i="1" s="1"/>
  <c r="BH77" i="1"/>
  <c r="BH75" i="1"/>
  <c r="BH73" i="1"/>
  <c r="BK73" i="1" s="1"/>
  <c r="BH71" i="1"/>
  <c r="BK71" i="1" s="1"/>
  <c r="BH69" i="1"/>
  <c r="BH67" i="1"/>
  <c r="BH65" i="1"/>
  <c r="BH63" i="1"/>
  <c r="BK63" i="1" s="1"/>
  <c r="BH61" i="1"/>
  <c r="BH59" i="1"/>
  <c r="BK59" i="1" s="1"/>
  <c r="BH57" i="1"/>
  <c r="BH55" i="1"/>
  <c r="BK55" i="1" s="1"/>
  <c r="BH53" i="1"/>
  <c r="BK53" i="1" s="1"/>
  <c r="BH51" i="1"/>
  <c r="BK51" i="1" s="1"/>
  <c r="BH49" i="1"/>
  <c r="BK49" i="1" s="1"/>
  <c r="BH47" i="1"/>
  <c r="BH45" i="1"/>
  <c r="BH43" i="1"/>
  <c r="BK43" i="1" s="1"/>
  <c r="BH41" i="1"/>
  <c r="BH39" i="1"/>
  <c r="BH37" i="1"/>
  <c r="BK37" i="1" s="1"/>
  <c r="BH35" i="1"/>
  <c r="BK35" i="1" s="1"/>
  <c r="BH33" i="1"/>
  <c r="BK33" i="1" s="1"/>
  <c r="BH31" i="1"/>
  <c r="BK31" i="1" s="1"/>
  <c r="BH29" i="1"/>
  <c r="BK29" i="1" s="1"/>
  <c r="BH27" i="1"/>
  <c r="BK27" i="1" s="1"/>
  <c r="BH25" i="1"/>
  <c r="BK25" i="1" s="1"/>
  <c r="BH23" i="1"/>
  <c r="BK23" i="1" s="1"/>
  <c r="BH21" i="1"/>
  <c r="BH19" i="1"/>
  <c r="BK19" i="1" s="1"/>
  <c r="BH15" i="1"/>
  <c r="BK15" i="1" s="1"/>
  <c r="BH11" i="1"/>
  <c r="BM197" i="1"/>
  <c r="V189" i="12" s="1"/>
  <c r="BM193" i="1"/>
  <c r="V185" i="12" s="1"/>
  <c r="BM189" i="1"/>
  <c r="V181" i="12" s="1"/>
  <c r="BM185" i="1"/>
  <c r="V177" i="12" s="1"/>
  <c r="BM181" i="1"/>
  <c r="V173" i="12" s="1"/>
  <c r="BM177" i="1"/>
  <c r="V169" i="12" s="1"/>
  <c r="BM173" i="1"/>
  <c r="V165" i="12" s="1"/>
  <c r="BM169" i="1"/>
  <c r="V161" i="12" s="1"/>
  <c r="BM165" i="1"/>
  <c r="V157" i="12" s="1"/>
  <c r="BM161" i="1"/>
  <c r="V153" i="12" s="1"/>
  <c r="BM157" i="1"/>
  <c r="V149" i="12" s="1"/>
  <c r="BM153" i="1"/>
  <c r="V145" i="12" s="1"/>
  <c r="BM149" i="1"/>
  <c r="V141" i="12" s="1"/>
  <c r="BM145" i="1"/>
  <c r="V137" i="12" s="1"/>
  <c r="BM141" i="1"/>
  <c r="V133" i="12" s="1"/>
  <c r="BM137" i="1"/>
  <c r="V129" i="12" s="1"/>
  <c r="BM133" i="1"/>
  <c r="V125" i="12" s="1"/>
  <c r="BM129" i="1"/>
  <c r="V121" i="12" s="1"/>
  <c r="BM125" i="1"/>
  <c r="V117" i="12" s="1"/>
  <c r="BM121" i="1"/>
  <c r="V113" i="12" s="1"/>
  <c r="BM117" i="1"/>
  <c r="V109" i="12" s="1"/>
  <c r="BM113" i="1"/>
  <c r="V105" i="12" s="1"/>
  <c r="BM109" i="1"/>
  <c r="V101" i="12" s="1"/>
  <c r="BM105" i="1"/>
  <c r="V97" i="12" s="1"/>
  <c r="BM101" i="1"/>
  <c r="V93" i="12" s="1"/>
  <c r="BM97" i="1"/>
  <c r="V89" i="12" s="1"/>
  <c r="BM94" i="1"/>
  <c r="BM90" i="1"/>
  <c r="BM86" i="1"/>
  <c r="BM82" i="1"/>
  <c r="BM78" i="1"/>
  <c r="BM74" i="1"/>
  <c r="BM70" i="1"/>
  <c r="BM66" i="1"/>
  <c r="BM62" i="1"/>
  <c r="BM58" i="1"/>
  <c r="BM54" i="1"/>
  <c r="BM50" i="1"/>
  <c r="BM46" i="1"/>
  <c r="BM42" i="1"/>
  <c r="BM38" i="1"/>
  <c r="BM34" i="1"/>
  <c r="BM30" i="1"/>
  <c r="BM26" i="1"/>
  <c r="BM22" i="1"/>
  <c r="BM18" i="1"/>
  <c r="BM14" i="1"/>
  <c r="BR198" i="1"/>
  <c r="AB190" i="12" s="1"/>
  <c r="BR194" i="1"/>
  <c r="AB186" i="12" s="1"/>
  <c r="BR190" i="1"/>
  <c r="AB182" i="12" s="1"/>
  <c r="BR186" i="1"/>
  <c r="AB178" i="12" s="1"/>
  <c r="BR182" i="1"/>
  <c r="AB174" i="12" s="1"/>
  <c r="BR178" i="1"/>
  <c r="AB170" i="12" s="1"/>
  <c r="BR174" i="1"/>
  <c r="AB166" i="12" s="1"/>
  <c r="BR170" i="1"/>
  <c r="AB162" i="12" s="1"/>
  <c r="BR166" i="1"/>
  <c r="AB158" i="12" s="1"/>
  <c r="BR162" i="1"/>
  <c r="AB154" i="12" s="1"/>
  <c r="BR158" i="1"/>
  <c r="AB150" i="12" s="1"/>
  <c r="BR154" i="1"/>
  <c r="AB146" i="12" s="1"/>
  <c r="BR150" i="1"/>
  <c r="AB142" i="12" s="1"/>
  <c r="BR146" i="1"/>
  <c r="AB138" i="12" s="1"/>
  <c r="BR142" i="1"/>
  <c r="AB134" i="12" s="1"/>
  <c r="BR138" i="1"/>
  <c r="AB130" i="12" s="1"/>
  <c r="BR134" i="1"/>
  <c r="AB126" i="12" s="1"/>
  <c r="BR130" i="1"/>
  <c r="AB122" i="12" s="1"/>
  <c r="BR126" i="1"/>
  <c r="AB118" i="12" s="1"/>
  <c r="BR122" i="1"/>
  <c r="AB114" i="12" s="1"/>
  <c r="BR118" i="1"/>
  <c r="AB110" i="12" s="1"/>
  <c r="BR114" i="1"/>
  <c r="AB106" i="12" s="1"/>
  <c r="BR110" i="1"/>
  <c r="AB102" i="12" s="1"/>
  <c r="BR106" i="1"/>
  <c r="AB98" i="12" s="1"/>
  <c r="BR102" i="1"/>
  <c r="AB94" i="12" s="1"/>
  <c r="BR98" i="1"/>
  <c r="AB90" i="12" s="1"/>
  <c r="BR95" i="1"/>
  <c r="BR91" i="1"/>
  <c r="BR87" i="1"/>
  <c r="BR83" i="1"/>
  <c r="BR79" i="1"/>
  <c r="BR75" i="1"/>
  <c r="BR71" i="1"/>
  <c r="BR67" i="1"/>
  <c r="BR63" i="1"/>
  <c r="BR59" i="1"/>
  <c r="BR55" i="1"/>
  <c r="BR51" i="1"/>
  <c r="BR47" i="1"/>
  <c r="BR43" i="1"/>
  <c r="BR39" i="1"/>
  <c r="BR35" i="1"/>
  <c r="BR31" i="1"/>
  <c r="BR27" i="1"/>
  <c r="BR19" i="1"/>
  <c r="BR11" i="1"/>
  <c r="BW194" i="1"/>
  <c r="AH186" i="12" s="1"/>
  <c r="BW186" i="1"/>
  <c r="AH178" i="12" s="1"/>
  <c r="BW177" i="1"/>
  <c r="AH169" i="12" s="1"/>
  <c r="BW161" i="1"/>
  <c r="AH153" i="12" s="1"/>
  <c r="BW145" i="1"/>
  <c r="AH137" i="12" s="1"/>
  <c r="BW129" i="1"/>
  <c r="AH121" i="12" s="1"/>
  <c r="BW113" i="1"/>
  <c r="AH105" i="12" s="1"/>
  <c r="BW97" i="1"/>
  <c r="AH89" i="12" s="1"/>
  <c r="BW82" i="1"/>
  <c r="BW66" i="1"/>
  <c r="BW50" i="1"/>
  <c r="BW34" i="1"/>
  <c r="BW18" i="1"/>
  <c r="L3" i="12"/>
  <c r="L4" i="12"/>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2" i="12"/>
  <c r="BK102" i="1" l="1"/>
  <c r="P94" i="12"/>
  <c r="BK106" i="1"/>
  <c r="P98" i="12"/>
  <c r="BK118" i="1"/>
  <c r="P110" i="12"/>
  <c r="BK126" i="1"/>
  <c r="P118" i="12"/>
  <c r="BK130" i="1"/>
  <c r="P122" i="12"/>
  <c r="BK138" i="1"/>
  <c r="P130" i="12"/>
  <c r="BK142" i="1"/>
  <c r="P134" i="12"/>
  <c r="BK146" i="1"/>
  <c r="P138" i="12"/>
  <c r="BK162" i="1"/>
  <c r="P154" i="12"/>
  <c r="BK166" i="1"/>
  <c r="P158" i="12"/>
  <c r="BK170" i="1"/>
  <c r="P162" i="12"/>
  <c r="BK174" i="1"/>
  <c r="P166" i="12"/>
  <c r="BK101" i="1"/>
  <c r="P93" i="12"/>
  <c r="BK105" i="1"/>
  <c r="P97" i="12"/>
  <c r="BK109" i="1"/>
  <c r="P101" i="12"/>
  <c r="BK121" i="1"/>
  <c r="P113" i="12"/>
  <c r="BK125" i="1"/>
  <c r="P117" i="12"/>
  <c r="BK141" i="1"/>
  <c r="P133" i="12"/>
  <c r="BK145" i="1"/>
  <c r="P137" i="12"/>
  <c r="BK149" i="1"/>
  <c r="P141" i="12"/>
  <c r="BK153" i="1"/>
  <c r="P145" i="12"/>
  <c r="BK165" i="1"/>
  <c r="P157" i="12"/>
  <c r="BK169" i="1"/>
  <c r="P161" i="12"/>
  <c r="BK173" i="1"/>
  <c r="P165" i="12"/>
  <c r="BK189" i="1"/>
  <c r="P181" i="12"/>
  <c r="BK193" i="1"/>
  <c r="P185" i="12"/>
  <c r="BK96" i="1"/>
  <c r="P88" i="12"/>
  <c r="BK100" i="1"/>
  <c r="P92" i="12"/>
  <c r="BK108" i="1"/>
  <c r="P100" i="12"/>
  <c r="BK116" i="1"/>
  <c r="P108" i="12"/>
  <c r="BK120" i="1"/>
  <c r="P112" i="12"/>
  <c r="BK124" i="1"/>
  <c r="P116" i="12"/>
  <c r="BK136" i="1"/>
  <c r="P128" i="12"/>
  <c r="BK144" i="1"/>
  <c r="P136" i="12"/>
  <c r="BK152" i="1"/>
  <c r="P144" i="12"/>
  <c r="BK168" i="1"/>
  <c r="P160" i="12"/>
  <c r="BK172" i="1"/>
  <c r="P164" i="12"/>
  <c r="BK176" i="1"/>
  <c r="P168" i="12"/>
  <c r="BK180" i="1"/>
  <c r="P172" i="12"/>
  <c r="BK196" i="1"/>
  <c r="P188" i="12"/>
  <c r="BK99" i="1"/>
  <c r="P91" i="12"/>
  <c r="BK119" i="1"/>
  <c r="P111" i="12"/>
  <c r="BK123" i="1"/>
  <c r="P115" i="12"/>
  <c r="BK139" i="1"/>
  <c r="P131" i="12"/>
  <c r="BK143" i="1"/>
  <c r="P135" i="12"/>
  <c r="BK147" i="1"/>
  <c r="P139" i="12"/>
  <c r="BK163" i="1"/>
  <c r="P155" i="12"/>
  <c r="BK167" i="1"/>
  <c r="P159" i="12"/>
  <c r="BK171" i="1"/>
  <c r="P163" i="12"/>
  <c r="BK175" i="1"/>
  <c r="P167" i="12"/>
  <c r="BK179" i="1"/>
  <c r="P171" i="12"/>
  <c r="BK187" i="1"/>
  <c r="P179" i="12"/>
  <c r="BK195" i="1"/>
  <c r="P187" i="12"/>
  <c r="BK199" i="1"/>
  <c r="P191" i="12"/>
  <c r="P2" i="12"/>
  <c r="BK10" i="1"/>
  <c r="AH10" i="12"/>
  <c r="BZ18" i="1"/>
  <c r="AH42" i="12"/>
  <c r="BZ50" i="1"/>
  <c r="AH74" i="12"/>
  <c r="BZ82" i="1"/>
  <c r="BZ113" i="1"/>
  <c r="BZ145" i="1"/>
  <c r="BZ177" i="1"/>
  <c r="BZ194" i="1"/>
  <c r="BU19" i="1"/>
  <c r="AB11" i="12"/>
  <c r="BU31" i="1"/>
  <c r="AB23" i="12"/>
  <c r="BU39" i="1"/>
  <c r="AB31" i="12"/>
  <c r="BU47" i="1"/>
  <c r="AB39" i="12"/>
  <c r="BU55" i="1"/>
  <c r="AB47" i="12"/>
  <c r="BU63" i="1"/>
  <c r="AB55" i="12"/>
  <c r="BU71" i="1"/>
  <c r="AB63" i="12"/>
  <c r="BU79" i="1"/>
  <c r="AB71" i="12"/>
  <c r="BU87" i="1"/>
  <c r="AB79" i="12"/>
  <c r="BU95" i="1"/>
  <c r="AB87" i="12"/>
  <c r="BU102" i="1"/>
  <c r="BU110" i="1"/>
  <c r="BU118" i="1"/>
  <c r="BU126" i="1"/>
  <c r="BU134" i="1"/>
  <c r="BU142" i="1"/>
  <c r="BU150" i="1"/>
  <c r="BU158" i="1"/>
  <c r="BU166" i="1"/>
  <c r="BU174" i="1"/>
  <c r="BU182" i="1"/>
  <c r="BU190" i="1"/>
  <c r="BU198" i="1"/>
  <c r="BP18" i="1"/>
  <c r="V10" i="12"/>
  <c r="BP26" i="1"/>
  <c r="V18" i="12"/>
  <c r="BP34" i="1"/>
  <c r="V26" i="12"/>
  <c r="BP42" i="1"/>
  <c r="V34" i="12"/>
  <c r="BP50" i="1"/>
  <c r="V42" i="12"/>
  <c r="BP58" i="1"/>
  <c r="V50" i="12"/>
  <c r="BP66" i="1"/>
  <c r="V58" i="12"/>
  <c r="BP74" i="1"/>
  <c r="V66" i="12"/>
  <c r="BP82" i="1"/>
  <c r="V74" i="12"/>
  <c r="BP90" i="1"/>
  <c r="V82" i="12"/>
  <c r="BP97" i="1"/>
  <c r="BP105" i="1"/>
  <c r="BP113" i="1"/>
  <c r="BP121" i="1"/>
  <c r="BP129" i="1"/>
  <c r="BP137" i="1"/>
  <c r="BP145" i="1"/>
  <c r="BP153" i="1"/>
  <c r="BP161" i="1"/>
  <c r="BP169" i="1"/>
  <c r="BP177" i="1"/>
  <c r="BP185" i="1"/>
  <c r="BP193" i="1"/>
  <c r="BK11" i="1"/>
  <c r="P3" i="12"/>
  <c r="P11" i="12"/>
  <c r="P15" i="12"/>
  <c r="P19" i="12"/>
  <c r="P23" i="12"/>
  <c r="P27" i="12"/>
  <c r="BK39" i="1"/>
  <c r="P31" i="12"/>
  <c r="P35" i="12"/>
  <c r="BK47" i="1"/>
  <c r="P39" i="12"/>
  <c r="P43" i="12"/>
  <c r="P47" i="12"/>
  <c r="P51" i="12"/>
  <c r="P55" i="12"/>
  <c r="BK67" i="1"/>
  <c r="P59" i="12"/>
  <c r="P63" i="12"/>
  <c r="BK75" i="1"/>
  <c r="P67" i="12"/>
  <c r="P71" i="12"/>
  <c r="BK83" i="1"/>
  <c r="P75" i="12"/>
  <c r="BK87" i="1"/>
  <c r="P79" i="12"/>
  <c r="P83" i="12"/>
  <c r="BK95" i="1"/>
  <c r="P87" i="12"/>
  <c r="BK98" i="1"/>
  <c r="BK110" i="1"/>
  <c r="BK114" i="1"/>
  <c r="BK122" i="1"/>
  <c r="BK134" i="1"/>
  <c r="BK150" i="1"/>
  <c r="BK154" i="1"/>
  <c r="BK158" i="1"/>
  <c r="BK178" i="1"/>
  <c r="BK182" i="1"/>
  <c r="BK186" i="1"/>
  <c r="BK190" i="1"/>
  <c r="BK194" i="1"/>
  <c r="BK198" i="1"/>
  <c r="BP11" i="1"/>
  <c r="V3" i="12"/>
  <c r="BP13" i="1"/>
  <c r="V5" i="12"/>
  <c r="AH5" i="12"/>
  <c r="BZ13" i="1"/>
  <c r="AH7" i="12"/>
  <c r="BZ15" i="1"/>
  <c r="BU17" i="1"/>
  <c r="AB9" i="12"/>
  <c r="BP19" i="1"/>
  <c r="V11" i="12"/>
  <c r="BP21" i="1"/>
  <c r="V13" i="12"/>
  <c r="AH13" i="12"/>
  <c r="BZ21" i="1"/>
  <c r="AH15" i="12"/>
  <c r="BZ23" i="1"/>
  <c r="BU25" i="1"/>
  <c r="AB17" i="12"/>
  <c r="BP27" i="1"/>
  <c r="V19" i="12"/>
  <c r="BP29" i="1"/>
  <c r="V21" i="12"/>
  <c r="BP31" i="1"/>
  <c r="V23" i="12"/>
  <c r="BP33" i="1"/>
  <c r="V25" i="12"/>
  <c r="BP35" i="1"/>
  <c r="V27" i="12"/>
  <c r="BP37" i="1"/>
  <c r="V29" i="12"/>
  <c r="BP39" i="1"/>
  <c r="V31" i="12"/>
  <c r="BP41" i="1"/>
  <c r="V33" i="12"/>
  <c r="BP43" i="1"/>
  <c r="V35" i="12"/>
  <c r="BP45" i="1"/>
  <c r="V37" i="12"/>
  <c r="BP47" i="1"/>
  <c r="V39" i="12"/>
  <c r="BP49" i="1"/>
  <c r="V41" i="12"/>
  <c r="BP51" i="1"/>
  <c r="V43" i="12"/>
  <c r="BP53" i="1"/>
  <c r="V45" i="12"/>
  <c r="BP55" i="1"/>
  <c r="V47" i="12"/>
  <c r="BP57" i="1"/>
  <c r="V49" i="12"/>
  <c r="BP59" i="1"/>
  <c r="V51" i="12"/>
  <c r="BP61" i="1"/>
  <c r="V53" i="12"/>
  <c r="BP63" i="1"/>
  <c r="V55" i="12"/>
  <c r="BP65" i="1"/>
  <c r="V57" i="12"/>
  <c r="BP67" i="1"/>
  <c r="V59" i="12"/>
  <c r="BP69" i="1"/>
  <c r="V61" i="12"/>
  <c r="BP71" i="1"/>
  <c r="V63" i="12"/>
  <c r="BP73" i="1"/>
  <c r="V65" i="12"/>
  <c r="BP75" i="1"/>
  <c r="V67" i="12"/>
  <c r="BP77" i="1"/>
  <c r="V69" i="12"/>
  <c r="BP79" i="1"/>
  <c r="V71" i="12"/>
  <c r="BP81" i="1"/>
  <c r="V73" i="12"/>
  <c r="BP83" i="1"/>
  <c r="V75" i="12"/>
  <c r="BP85" i="1"/>
  <c r="V77" i="12"/>
  <c r="BP87" i="1"/>
  <c r="V79" i="12"/>
  <c r="BP89" i="1"/>
  <c r="V81" i="12"/>
  <c r="BP91" i="1"/>
  <c r="V83" i="12"/>
  <c r="BP93" i="1"/>
  <c r="V85" i="12"/>
  <c r="BP95" i="1"/>
  <c r="V87" i="12"/>
  <c r="BP96" i="1"/>
  <c r="BP98" i="1"/>
  <c r="BP100" i="1"/>
  <c r="BP102" i="1"/>
  <c r="BP104" i="1"/>
  <c r="BP106" i="1"/>
  <c r="BP108" i="1"/>
  <c r="BP110" i="1"/>
  <c r="BP112" i="1"/>
  <c r="BP114" i="1"/>
  <c r="BP116" i="1"/>
  <c r="BP118" i="1"/>
  <c r="BP120" i="1"/>
  <c r="BP122" i="1"/>
  <c r="BP124" i="1"/>
  <c r="BP126" i="1"/>
  <c r="BP128" i="1"/>
  <c r="BP130" i="1"/>
  <c r="BP132" i="1"/>
  <c r="BP134" i="1"/>
  <c r="BP136" i="1"/>
  <c r="BP138" i="1"/>
  <c r="BP140" i="1"/>
  <c r="BP142" i="1"/>
  <c r="BP144" i="1"/>
  <c r="BP146" i="1"/>
  <c r="BP148" i="1"/>
  <c r="BP150" i="1"/>
  <c r="BP152" i="1"/>
  <c r="BP154" i="1"/>
  <c r="BP156" i="1"/>
  <c r="BP158" i="1"/>
  <c r="BP160" i="1"/>
  <c r="BP162" i="1"/>
  <c r="BP164" i="1"/>
  <c r="BP166" i="1"/>
  <c r="BP168" i="1"/>
  <c r="BP170" i="1"/>
  <c r="BP172" i="1"/>
  <c r="BP174" i="1"/>
  <c r="BP176" i="1"/>
  <c r="BP178" i="1"/>
  <c r="BP180" i="1"/>
  <c r="BP182" i="1"/>
  <c r="BZ184" i="1"/>
  <c r="BP188" i="1"/>
  <c r="BP190" i="1"/>
  <c r="BZ192" i="1"/>
  <c r="BP196" i="1"/>
  <c r="BP198" i="1"/>
  <c r="BZ10" i="1"/>
  <c r="AH2" i="12"/>
  <c r="AH34" i="12"/>
  <c r="BZ42" i="1"/>
  <c r="AH66" i="12"/>
  <c r="BZ74" i="1"/>
  <c r="BZ105" i="1"/>
  <c r="BZ137" i="1"/>
  <c r="BZ169" i="1"/>
  <c r="BP16" i="1"/>
  <c r="V8" i="12"/>
  <c r="BP24" i="1"/>
  <c r="V16" i="12"/>
  <c r="BP32" i="1"/>
  <c r="V24" i="12"/>
  <c r="BP40" i="1"/>
  <c r="V32" i="12"/>
  <c r="BP48" i="1"/>
  <c r="V40" i="12"/>
  <c r="BP56" i="1"/>
  <c r="V48" i="12"/>
  <c r="BP64" i="1"/>
  <c r="V56" i="12"/>
  <c r="BP72" i="1"/>
  <c r="V64" i="12"/>
  <c r="BP80" i="1"/>
  <c r="V72" i="12"/>
  <c r="BP88" i="1"/>
  <c r="V80" i="12"/>
  <c r="BP103" i="1"/>
  <c r="BP111" i="1"/>
  <c r="BP119" i="1"/>
  <c r="BP127" i="1"/>
  <c r="BP135" i="1"/>
  <c r="BP143" i="1"/>
  <c r="BP151" i="1"/>
  <c r="BP159" i="1"/>
  <c r="BP167" i="1"/>
  <c r="BP175" i="1"/>
  <c r="BP183" i="1"/>
  <c r="BP191" i="1"/>
  <c r="BP199" i="1"/>
  <c r="BK22" i="1"/>
  <c r="P14" i="12"/>
  <c r="BK26" i="1"/>
  <c r="P18" i="12"/>
  <c r="P22" i="12"/>
  <c r="P26" i="12"/>
  <c r="P30" i="12"/>
  <c r="BK42" i="1"/>
  <c r="P34" i="12"/>
  <c r="BK46" i="1"/>
  <c r="P38" i="12"/>
  <c r="P42" i="12"/>
  <c r="P46" i="12"/>
  <c r="P50" i="12"/>
  <c r="P54" i="12"/>
  <c r="BK66" i="1"/>
  <c r="P58" i="12"/>
  <c r="BK70" i="1"/>
  <c r="P62" i="12"/>
  <c r="P66" i="12"/>
  <c r="BK78" i="1"/>
  <c r="P70" i="12"/>
  <c r="P74" i="12"/>
  <c r="BK86" i="1"/>
  <c r="P78" i="12"/>
  <c r="BK90" i="1"/>
  <c r="P82" i="12"/>
  <c r="P86" i="12"/>
  <c r="BK97" i="1"/>
  <c r="BK113" i="1"/>
  <c r="BK117" i="1"/>
  <c r="BK129" i="1"/>
  <c r="BK133" i="1"/>
  <c r="BK137" i="1"/>
  <c r="BK157" i="1"/>
  <c r="BK161" i="1"/>
  <c r="BK177" i="1"/>
  <c r="BK181" i="1"/>
  <c r="BK185" i="1"/>
  <c r="BK197" i="1"/>
  <c r="P4" i="12"/>
  <c r="AH4" i="12"/>
  <c r="BZ12" i="1"/>
  <c r="AH6" i="12"/>
  <c r="BZ14" i="1"/>
  <c r="BK16" i="1"/>
  <c r="P8" i="12"/>
  <c r="AH8" i="12"/>
  <c r="BZ16" i="1"/>
  <c r="BU18" i="1"/>
  <c r="AB10" i="12"/>
  <c r="AH12" i="12"/>
  <c r="BZ20" i="1"/>
  <c r="BU22" i="1"/>
  <c r="AB14" i="12"/>
  <c r="AH16" i="12"/>
  <c r="BZ24" i="1"/>
  <c r="AH20" i="12"/>
  <c r="BZ28" i="1"/>
  <c r="AH22" i="12"/>
  <c r="BZ30" i="1"/>
  <c r="AH24" i="12"/>
  <c r="BZ32" i="1"/>
  <c r="AH28" i="12"/>
  <c r="BZ36" i="1"/>
  <c r="AH30" i="12"/>
  <c r="BZ38" i="1"/>
  <c r="AH32" i="12"/>
  <c r="BZ40" i="1"/>
  <c r="AH36" i="12"/>
  <c r="BZ44" i="1"/>
  <c r="AH38" i="12"/>
  <c r="BZ46" i="1"/>
  <c r="AH40" i="12"/>
  <c r="BZ48" i="1"/>
  <c r="AH44" i="12"/>
  <c r="BZ52" i="1"/>
  <c r="AH46" i="12"/>
  <c r="BZ54" i="1"/>
  <c r="AH48" i="12"/>
  <c r="BZ56" i="1"/>
  <c r="AH52" i="12"/>
  <c r="BZ60" i="1"/>
  <c r="AH54" i="12"/>
  <c r="BZ62" i="1"/>
  <c r="AH56" i="12"/>
  <c r="BZ64" i="1"/>
  <c r="AH60" i="12"/>
  <c r="BZ68" i="1"/>
  <c r="AH62" i="12"/>
  <c r="BZ70" i="1"/>
  <c r="AH64" i="12"/>
  <c r="BZ72" i="1"/>
  <c r="AH68" i="12"/>
  <c r="BZ76" i="1"/>
  <c r="AH70" i="12"/>
  <c r="BZ78" i="1"/>
  <c r="AH72" i="12"/>
  <c r="BZ80" i="1"/>
  <c r="AH76" i="12"/>
  <c r="BZ84" i="1"/>
  <c r="AH78" i="12"/>
  <c r="BZ86" i="1"/>
  <c r="AH80" i="12"/>
  <c r="BZ88" i="1"/>
  <c r="AH84" i="12"/>
  <c r="BZ92" i="1"/>
  <c r="AH86" i="12"/>
  <c r="BZ94" i="1"/>
  <c r="BZ99" i="1"/>
  <c r="BZ101" i="1"/>
  <c r="BZ103" i="1"/>
  <c r="BZ107" i="1"/>
  <c r="BZ109" i="1"/>
  <c r="BZ111" i="1"/>
  <c r="BZ115" i="1"/>
  <c r="BZ117" i="1"/>
  <c r="BZ119" i="1"/>
  <c r="BZ123" i="1"/>
  <c r="BZ125" i="1"/>
  <c r="BZ127" i="1"/>
  <c r="BZ131" i="1"/>
  <c r="BZ133" i="1"/>
  <c r="BZ135" i="1"/>
  <c r="BZ139" i="1"/>
  <c r="BZ141" i="1"/>
  <c r="BZ143" i="1"/>
  <c r="BZ147" i="1"/>
  <c r="BZ149" i="1"/>
  <c r="BZ151" i="1"/>
  <c r="BZ155" i="1"/>
  <c r="BZ157" i="1"/>
  <c r="BZ159" i="1"/>
  <c r="BZ163" i="1"/>
  <c r="BZ165" i="1"/>
  <c r="BZ167" i="1"/>
  <c r="BZ171" i="1"/>
  <c r="BZ173" i="1"/>
  <c r="BZ175" i="1"/>
  <c r="BZ179" i="1"/>
  <c r="BZ181" i="1"/>
  <c r="BZ183" i="1"/>
  <c r="BZ185" i="1"/>
  <c r="BZ187" i="1"/>
  <c r="BZ189" i="1"/>
  <c r="BZ191" i="1"/>
  <c r="BZ193" i="1"/>
  <c r="BZ195" i="1"/>
  <c r="BZ197" i="1"/>
  <c r="BZ199" i="1"/>
  <c r="BU15" i="1"/>
  <c r="AB7" i="12"/>
  <c r="BU23" i="1"/>
  <c r="AB15" i="12"/>
  <c r="BU33" i="1"/>
  <c r="AB25" i="12"/>
  <c r="BU41" i="1"/>
  <c r="AB33" i="12"/>
  <c r="BU49" i="1"/>
  <c r="AB41" i="12"/>
  <c r="BU57" i="1"/>
  <c r="AB49" i="12"/>
  <c r="BU65" i="1"/>
  <c r="AB57" i="12"/>
  <c r="BU73" i="1"/>
  <c r="AB65" i="12"/>
  <c r="BU81" i="1"/>
  <c r="AB73" i="12"/>
  <c r="BU89" i="1"/>
  <c r="AB81" i="12"/>
  <c r="BU96" i="1"/>
  <c r="BU104" i="1"/>
  <c r="BU112" i="1"/>
  <c r="BU120" i="1"/>
  <c r="BU128" i="1"/>
  <c r="BU136" i="1"/>
  <c r="BU144" i="1"/>
  <c r="BU152" i="1"/>
  <c r="BU160" i="1"/>
  <c r="BU168" i="1"/>
  <c r="BU176" i="1"/>
  <c r="BU184" i="1"/>
  <c r="BU192" i="1"/>
  <c r="BU10" i="1"/>
  <c r="AB2" i="12"/>
  <c r="BU34" i="1"/>
  <c r="AB26" i="12"/>
  <c r="BU50" i="1"/>
  <c r="AB42" i="12"/>
  <c r="BU66" i="1"/>
  <c r="AB58" i="12"/>
  <c r="BU82" i="1"/>
  <c r="AB74" i="12"/>
  <c r="BU97" i="1"/>
  <c r="BU113" i="1"/>
  <c r="BU129" i="1"/>
  <c r="BU145" i="1"/>
  <c r="BU161" i="1"/>
  <c r="BU177" i="1"/>
  <c r="AH26" i="12"/>
  <c r="BZ34" i="1"/>
  <c r="AH58" i="12"/>
  <c r="BZ66" i="1"/>
  <c r="BZ97" i="1"/>
  <c r="BZ129" i="1"/>
  <c r="BZ161" i="1"/>
  <c r="BZ186" i="1"/>
  <c r="BU11" i="1"/>
  <c r="AB3" i="12"/>
  <c r="BU27" i="1"/>
  <c r="AB19" i="12"/>
  <c r="BU35" i="1"/>
  <c r="AB27" i="12"/>
  <c r="BU43" i="1"/>
  <c r="AB35" i="12"/>
  <c r="BU51" i="1"/>
  <c r="AB43" i="12"/>
  <c r="BU59" i="1"/>
  <c r="AB51" i="12"/>
  <c r="BU67" i="1"/>
  <c r="AB59" i="12"/>
  <c r="BU75" i="1"/>
  <c r="AB67" i="12"/>
  <c r="BU83" i="1"/>
  <c r="AB75" i="12"/>
  <c r="BU91" i="1"/>
  <c r="AB83" i="12"/>
  <c r="BU98" i="1"/>
  <c r="BU106" i="1"/>
  <c r="BU114" i="1"/>
  <c r="BU122" i="1"/>
  <c r="BU130" i="1"/>
  <c r="BU138" i="1"/>
  <c r="BU146" i="1"/>
  <c r="BU154" i="1"/>
  <c r="BU162" i="1"/>
  <c r="BU170" i="1"/>
  <c r="BU178" i="1"/>
  <c r="BU186" i="1"/>
  <c r="BU194" i="1"/>
  <c r="BP14" i="1"/>
  <c r="V6" i="12"/>
  <c r="BP22" i="1"/>
  <c r="V14" i="12"/>
  <c r="BP30" i="1"/>
  <c r="V22" i="12"/>
  <c r="BP38" i="1"/>
  <c r="V30" i="12"/>
  <c r="BP46" i="1"/>
  <c r="V38" i="12"/>
  <c r="BP54" i="1"/>
  <c r="V46" i="12"/>
  <c r="BP62" i="1"/>
  <c r="V54" i="12"/>
  <c r="BP70" i="1"/>
  <c r="V62" i="12"/>
  <c r="BP78" i="1"/>
  <c r="V70" i="12"/>
  <c r="BP86" i="1"/>
  <c r="V78" i="12"/>
  <c r="BP94" i="1"/>
  <c r="V86" i="12"/>
  <c r="BP101" i="1"/>
  <c r="BP109" i="1"/>
  <c r="BP117" i="1"/>
  <c r="BP125" i="1"/>
  <c r="BP133" i="1"/>
  <c r="BP141" i="1"/>
  <c r="BP149" i="1"/>
  <c r="BP157" i="1"/>
  <c r="BP165" i="1"/>
  <c r="BP173" i="1"/>
  <c r="BP181" i="1"/>
  <c r="BP189" i="1"/>
  <c r="BP197" i="1"/>
  <c r="P7" i="12"/>
  <c r="BK21" i="1"/>
  <c r="P13" i="12"/>
  <c r="P17" i="12"/>
  <c r="P21" i="12"/>
  <c r="P25" i="12"/>
  <c r="P29" i="12"/>
  <c r="BK41" i="1"/>
  <c r="P33" i="12"/>
  <c r="BK45" i="1"/>
  <c r="P37" i="12"/>
  <c r="P41" i="12"/>
  <c r="P45" i="12"/>
  <c r="BK57" i="1"/>
  <c r="P49" i="12"/>
  <c r="BK61" i="1"/>
  <c r="P53" i="12"/>
  <c r="BK65" i="1"/>
  <c r="P57" i="12"/>
  <c r="BK69" i="1"/>
  <c r="P61" i="12"/>
  <c r="P65" i="12"/>
  <c r="BK77" i="1"/>
  <c r="P69" i="12"/>
  <c r="BK81" i="1"/>
  <c r="P73" i="12"/>
  <c r="BK85" i="1"/>
  <c r="P77" i="12"/>
  <c r="P81" i="12"/>
  <c r="P85" i="12"/>
  <c r="BK104" i="1"/>
  <c r="BK112" i="1"/>
  <c r="BK128" i="1"/>
  <c r="BK132" i="1"/>
  <c r="BK140" i="1"/>
  <c r="BK148" i="1"/>
  <c r="BK156" i="1"/>
  <c r="BK160" i="1"/>
  <c r="BK164" i="1"/>
  <c r="BK184" i="1"/>
  <c r="BK188" i="1"/>
  <c r="BK192" i="1"/>
  <c r="AH3" i="12"/>
  <c r="BZ11" i="1"/>
  <c r="BU13" i="1"/>
  <c r="AB5" i="12"/>
  <c r="BP15" i="1"/>
  <c r="V7" i="12"/>
  <c r="BP17" i="1"/>
  <c r="V9" i="12"/>
  <c r="AH9" i="12"/>
  <c r="BZ17" i="1"/>
  <c r="AH11" i="12"/>
  <c r="BZ19" i="1"/>
  <c r="BU21" i="1"/>
  <c r="AB13" i="12"/>
  <c r="BP23" i="1"/>
  <c r="V15" i="12"/>
  <c r="BP25" i="1"/>
  <c r="V17" i="12"/>
  <c r="AH17" i="12"/>
  <c r="BZ25" i="1"/>
  <c r="AH19" i="12"/>
  <c r="BZ27" i="1"/>
  <c r="AH21" i="12"/>
  <c r="BZ29" i="1"/>
  <c r="AH23" i="12"/>
  <c r="BZ31" i="1"/>
  <c r="AH25" i="12"/>
  <c r="BZ33" i="1"/>
  <c r="AH27" i="12"/>
  <c r="BZ35" i="1"/>
  <c r="AH29" i="12"/>
  <c r="BZ37" i="1"/>
  <c r="AH31" i="12"/>
  <c r="BZ39" i="1"/>
  <c r="AH33" i="12"/>
  <c r="BZ41" i="1"/>
  <c r="AH35" i="12"/>
  <c r="BZ43" i="1"/>
  <c r="AH37" i="12"/>
  <c r="BZ45" i="1"/>
  <c r="AH39" i="12"/>
  <c r="BZ47" i="1"/>
  <c r="AH41" i="12"/>
  <c r="BZ49" i="1"/>
  <c r="AH43" i="12"/>
  <c r="BZ51" i="1"/>
  <c r="AH45" i="12"/>
  <c r="BZ53" i="1"/>
  <c r="AH47" i="12"/>
  <c r="BZ55" i="1"/>
  <c r="AH49" i="12"/>
  <c r="BZ57" i="1"/>
  <c r="AH51" i="12"/>
  <c r="BZ59" i="1"/>
  <c r="AH53" i="12"/>
  <c r="BZ61" i="1"/>
  <c r="AH55" i="12"/>
  <c r="BZ63" i="1"/>
  <c r="AH57" i="12"/>
  <c r="BZ65" i="1"/>
  <c r="AH59" i="12"/>
  <c r="BZ67" i="1"/>
  <c r="AH61" i="12"/>
  <c r="BZ69" i="1"/>
  <c r="AH63" i="12"/>
  <c r="BZ71" i="1"/>
  <c r="AH65" i="12"/>
  <c r="BZ73" i="1"/>
  <c r="AH67" i="12"/>
  <c r="BZ75" i="1"/>
  <c r="AH69" i="12"/>
  <c r="BZ77" i="1"/>
  <c r="AH71" i="12"/>
  <c r="BZ79" i="1"/>
  <c r="AH73" i="12"/>
  <c r="BZ81" i="1"/>
  <c r="AH75" i="12"/>
  <c r="BZ83" i="1"/>
  <c r="AH77" i="12"/>
  <c r="BZ85" i="1"/>
  <c r="AH79" i="12"/>
  <c r="BZ87" i="1"/>
  <c r="AH81" i="12"/>
  <c r="BZ89" i="1"/>
  <c r="AH83" i="12"/>
  <c r="BZ91" i="1"/>
  <c r="AH85" i="12"/>
  <c r="BZ93" i="1"/>
  <c r="AH87" i="12"/>
  <c r="BZ95" i="1"/>
  <c r="BZ96" i="1"/>
  <c r="BZ98" i="1"/>
  <c r="BZ100" i="1"/>
  <c r="BZ102" i="1"/>
  <c r="BZ104" i="1"/>
  <c r="BZ106" i="1"/>
  <c r="BZ108" i="1"/>
  <c r="BZ110" i="1"/>
  <c r="BZ112" i="1"/>
  <c r="BZ114" i="1"/>
  <c r="BZ116" i="1"/>
  <c r="BZ118" i="1"/>
  <c r="BZ120" i="1"/>
  <c r="BZ122" i="1"/>
  <c r="BZ124" i="1"/>
  <c r="BZ126" i="1"/>
  <c r="BZ128" i="1"/>
  <c r="BZ130" i="1"/>
  <c r="BZ132" i="1"/>
  <c r="BZ134" i="1"/>
  <c r="BZ136" i="1"/>
  <c r="BZ138" i="1"/>
  <c r="BZ140" i="1"/>
  <c r="BZ142" i="1"/>
  <c r="BZ144" i="1"/>
  <c r="BZ146" i="1"/>
  <c r="BZ148" i="1"/>
  <c r="BZ150" i="1"/>
  <c r="BZ152" i="1"/>
  <c r="BZ154" i="1"/>
  <c r="BZ156" i="1"/>
  <c r="BZ158" i="1"/>
  <c r="BZ160" i="1"/>
  <c r="BZ162" i="1"/>
  <c r="BZ164" i="1"/>
  <c r="BZ166" i="1"/>
  <c r="BZ168" i="1"/>
  <c r="BZ170" i="1"/>
  <c r="BZ172" i="1"/>
  <c r="BZ174" i="1"/>
  <c r="BZ176" i="1"/>
  <c r="BZ178" i="1"/>
  <c r="BZ180" i="1"/>
  <c r="BP184" i="1"/>
  <c r="BP186" i="1"/>
  <c r="BZ188" i="1"/>
  <c r="BP192" i="1"/>
  <c r="BP194" i="1"/>
  <c r="BZ196" i="1"/>
  <c r="BP10" i="1"/>
  <c r="V2" i="12"/>
  <c r="AH18" i="12"/>
  <c r="BZ26" i="1"/>
  <c r="AH50" i="12"/>
  <c r="BZ58" i="1"/>
  <c r="AH82" i="12"/>
  <c r="BZ90" i="1"/>
  <c r="BZ121" i="1"/>
  <c r="BZ153" i="1"/>
  <c r="BP12" i="1"/>
  <c r="V4" i="12"/>
  <c r="BP20" i="1"/>
  <c r="V12" i="12"/>
  <c r="BP28" i="1"/>
  <c r="V20" i="12"/>
  <c r="BP36" i="1"/>
  <c r="V28" i="12"/>
  <c r="BP44" i="1"/>
  <c r="V36" i="12"/>
  <c r="BP52" i="1"/>
  <c r="V44" i="12"/>
  <c r="BP60" i="1"/>
  <c r="V52" i="12"/>
  <c r="BP68" i="1"/>
  <c r="V60" i="12"/>
  <c r="BP76" i="1"/>
  <c r="V68" i="12"/>
  <c r="BP84" i="1"/>
  <c r="V76" i="12"/>
  <c r="BP92" i="1"/>
  <c r="V84" i="12"/>
  <c r="BP99" i="1"/>
  <c r="BP107" i="1"/>
  <c r="BP115" i="1"/>
  <c r="BP123" i="1"/>
  <c r="BP131" i="1"/>
  <c r="BP139" i="1"/>
  <c r="BP147" i="1"/>
  <c r="BP155" i="1"/>
  <c r="BP163" i="1"/>
  <c r="BP171" i="1"/>
  <c r="BP179" i="1"/>
  <c r="BP187" i="1"/>
  <c r="BP195" i="1"/>
  <c r="P12" i="12"/>
  <c r="P16" i="12"/>
  <c r="BK28" i="1"/>
  <c r="P20" i="12"/>
  <c r="P24" i="12"/>
  <c r="BK36" i="1"/>
  <c r="P28" i="12"/>
  <c r="P32" i="12"/>
  <c r="BK44" i="1"/>
  <c r="P36" i="12"/>
  <c r="P40" i="12"/>
  <c r="P44" i="12"/>
  <c r="P48" i="12"/>
  <c r="P52" i="12"/>
  <c r="P56" i="12"/>
  <c r="BK68" i="1"/>
  <c r="P60" i="12"/>
  <c r="P64" i="12"/>
  <c r="P68" i="12"/>
  <c r="P72" i="12"/>
  <c r="P76" i="12"/>
  <c r="P80" i="12"/>
  <c r="P84" i="12"/>
  <c r="BK103" i="1"/>
  <c r="BK107" i="1"/>
  <c r="BK111" i="1"/>
  <c r="BK115" i="1"/>
  <c r="BK127" i="1"/>
  <c r="BK131" i="1"/>
  <c r="BK135" i="1"/>
  <c r="BK151" i="1"/>
  <c r="BK155" i="1"/>
  <c r="BK159" i="1"/>
  <c r="BK183" i="1"/>
  <c r="BK191" i="1"/>
  <c r="BU12" i="1"/>
  <c r="AB4" i="12"/>
  <c r="P6" i="12"/>
  <c r="BU14" i="1"/>
  <c r="AB6" i="12"/>
  <c r="BU16" i="1"/>
  <c r="AB8" i="12"/>
  <c r="P10" i="12"/>
  <c r="BU20" i="1"/>
  <c r="AB12" i="12"/>
  <c r="AH14" i="12"/>
  <c r="BZ22" i="1"/>
  <c r="BU24" i="1"/>
  <c r="AB16" i="12"/>
  <c r="BU28" i="1"/>
  <c r="AB20" i="12"/>
  <c r="BU30" i="1"/>
  <c r="AB22" i="12"/>
  <c r="BU32" i="1"/>
  <c r="AB24" i="12"/>
  <c r="BU36" i="1"/>
  <c r="AB28" i="12"/>
  <c r="BU38" i="1"/>
  <c r="AB30" i="12"/>
  <c r="BU40" i="1"/>
  <c r="AB32" i="12"/>
  <c r="BU44" i="1"/>
  <c r="AB36" i="12"/>
  <c r="BU46" i="1"/>
  <c r="AB38" i="12"/>
  <c r="BU48" i="1"/>
  <c r="AB40" i="12"/>
  <c r="BU52" i="1"/>
  <c r="AB44" i="12"/>
  <c r="BU54" i="1"/>
  <c r="AB46" i="12"/>
  <c r="BU56" i="1"/>
  <c r="AB48" i="12"/>
  <c r="BU60" i="1"/>
  <c r="AB52" i="12"/>
  <c r="BU62" i="1"/>
  <c r="AB54" i="12"/>
  <c r="BU64" i="1"/>
  <c r="AB56" i="12"/>
  <c r="BU68" i="1"/>
  <c r="AB60" i="12"/>
  <c r="BU70" i="1"/>
  <c r="AB62" i="12"/>
  <c r="BU72" i="1"/>
  <c r="AB64" i="12"/>
  <c r="BU76" i="1"/>
  <c r="AB68" i="12"/>
  <c r="BU78" i="1"/>
  <c r="AB70" i="12"/>
  <c r="BU80" i="1"/>
  <c r="AB72" i="12"/>
  <c r="BU84" i="1"/>
  <c r="AB76" i="12"/>
  <c r="BU86" i="1"/>
  <c r="AB78" i="12"/>
  <c r="BU88" i="1"/>
  <c r="AB80" i="12"/>
  <c r="BU92" i="1"/>
  <c r="AB84" i="12"/>
  <c r="BU94" i="1"/>
  <c r="AB86" i="12"/>
  <c r="BU99" i="1"/>
  <c r="BU101" i="1"/>
  <c r="BU103" i="1"/>
  <c r="BU107" i="1"/>
  <c r="BU109" i="1"/>
  <c r="BU111" i="1"/>
  <c r="BU115" i="1"/>
  <c r="BU117" i="1"/>
  <c r="BU119" i="1"/>
  <c r="BU123" i="1"/>
  <c r="BU125" i="1"/>
  <c r="BU127" i="1"/>
  <c r="BU131" i="1"/>
  <c r="BU133" i="1"/>
  <c r="BU135" i="1"/>
  <c r="BU139" i="1"/>
  <c r="BU141" i="1"/>
  <c r="BU143" i="1"/>
  <c r="BU147" i="1"/>
  <c r="BU149" i="1"/>
  <c r="BU151" i="1"/>
  <c r="BU155" i="1"/>
  <c r="BU157" i="1"/>
  <c r="BU159" i="1"/>
  <c r="BU163" i="1"/>
  <c r="BU165" i="1"/>
  <c r="BU167" i="1"/>
  <c r="BU171" i="1"/>
  <c r="BU173" i="1"/>
  <c r="BU175" i="1"/>
  <c r="BU179" i="1"/>
  <c r="BU181" i="1"/>
  <c r="BU183" i="1"/>
  <c r="BU185" i="1"/>
  <c r="BU187" i="1"/>
  <c r="BU189" i="1"/>
  <c r="BU191" i="1"/>
  <c r="BU193" i="1"/>
  <c r="BU195" i="1"/>
  <c r="BU197" i="1"/>
  <c r="BU199" i="1"/>
  <c r="P5" i="12"/>
  <c r="BK17" i="1"/>
  <c r="P9" i="12"/>
  <c r="BU29" i="1"/>
  <c r="AB21" i="12"/>
  <c r="BU37" i="1"/>
  <c r="AB29" i="12"/>
  <c r="BU45" i="1"/>
  <c r="AB37" i="12"/>
  <c r="BU53" i="1"/>
  <c r="AB45" i="12"/>
  <c r="BU61" i="1"/>
  <c r="AB53" i="12"/>
  <c r="BU69" i="1"/>
  <c r="AB61" i="12"/>
  <c r="BU77" i="1"/>
  <c r="AB69" i="12"/>
  <c r="BU85" i="1"/>
  <c r="AB77" i="12"/>
  <c r="BU93" i="1"/>
  <c r="AB85" i="12"/>
  <c r="BU100" i="1"/>
  <c r="BU108" i="1"/>
  <c r="BU116" i="1"/>
  <c r="BU124" i="1"/>
  <c r="BU132" i="1"/>
  <c r="BU140" i="1"/>
  <c r="BU148" i="1"/>
  <c r="BU156" i="1"/>
  <c r="BU164" i="1"/>
  <c r="BU172" i="1"/>
  <c r="BU180" i="1"/>
  <c r="BU188" i="1"/>
  <c r="BU196" i="1"/>
  <c r="BU26" i="1"/>
  <c r="AB18" i="12"/>
  <c r="BU42" i="1"/>
  <c r="AB34" i="12"/>
  <c r="BU58" i="1"/>
  <c r="AB50" i="12"/>
  <c r="BU74" i="1"/>
  <c r="AB66" i="12"/>
  <c r="BU90" i="1"/>
  <c r="AB82" i="12"/>
  <c r="BU105" i="1"/>
  <c r="BU121" i="1"/>
  <c r="BU137" i="1"/>
  <c r="BU153" i="1"/>
  <c r="BU169" i="1"/>
  <c r="U3" i="12"/>
  <c r="Y3" i="12"/>
  <c r="Z3" i="12"/>
  <c r="AA3" i="12"/>
  <c r="AE3" i="12"/>
  <c r="AF3" i="12"/>
  <c r="AG3" i="12"/>
  <c r="AK3" i="12"/>
  <c r="AL3" i="12"/>
  <c r="AM3" i="12"/>
  <c r="U4" i="12"/>
  <c r="Y4" i="12"/>
  <c r="Z4" i="12"/>
  <c r="AA4" i="12"/>
  <c r="AE4" i="12"/>
  <c r="AF4" i="12"/>
  <c r="AG4" i="12"/>
  <c r="AK4" i="12"/>
  <c r="AL4" i="12"/>
  <c r="AM4" i="12"/>
  <c r="U5" i="12"/>
  <c r="Y5" i="12"/>
  <c r="Z5" i="12"/>
  <c r="AA5" i="12"/>
  <c r="AE5" i="12"/>
  <c r="AF5" i="12"/>
  <c r="AG5" i="12"/>
  <c r="AK5" i="12"/>
  <c r="AL5" i="12"/>
  <c r="AM5" i="12"/>
  <c r="U6" i="12"/>
  <c r="Y6" i="12"/>
  <c r="Z6" i="12"/>
  <c r="AA6" i="12"/>
  <c r="AE6" i="12"/>
  <c r="AF6" i="12"/>
  <c r="AG6" i="12"/>
  <c r="AK6" i="12"/>
  <c r="AL6" i="12"/>
  <c r="AM6" i="12"/>
  <c r="U7" i="12"/>
  <c r="Y7" i="12"/>
  <c r="Z7" i="12"/>
  <c r="AA7" i="12"/>
  <c r="AE7" i="12"/>
  <c r="AF7" i="12"/>
  <c r="AG7" i="12"/>
  <c r="AK7" i="12"/>
  <c r="AL7" i="12"/>
  <c r="AM7" i="12"/>
  <c r="U8" i="12"/>
  <c r="Y8" i="12"/>
  <c r="Z8" i="12"/>
  <c r="AA8" i="12"/>
  <c r="AE8" i="12"/>
  <c r="AF8" i="12"/>
  <c r="AG8" i="12"/>
  <c r="AK8" i="12"/>
  <c r="AL8" i="12"/>
  <c r="AM8" i="12"/>
  <c r="U9" i="12"/>
  <c r="Y9" i="12"/>
  <c r="Z9" i="12"/>
  <c r="AA9" i="12"/>
  <c r="AE9" i="12"/>
  <c r="AF9" i="12"/>
  <c r="AG9" i="12"/>
  <c r="AK9" i="12"/>
  <c r="AL9" i="12"/>
  <c r="AM9" i="12"/>
  <c r="U10" i="12"/>
  <c r="Y10" i="12"/>
  <c r="Z10" i="12"/>
  <c r="AA10" i="12"/>
  <c r="AE10" i="12"/>
  <c r="AF10" i="12"/>
  <c r="AG10" i="12"/>
  <c r="AK10" i="12"/>
  <c r="AL10" i="12"/>
  <c r="AM10" i="12"/>
  <c r="U11" i="12"/>
  <c r="Y11" i="12"/>
  <c r="Z11" i="12"/>
  <c r="AA11" i="12"/>
  <c r="AE11" i="12"/>
  <c r="AF11" i="12"/>
  <c r="AG11" i="12"/>
  <c r="AK11" i="12"/>
  <c r="AL11" i="12"/>
  <c r="AM11" i="12"/>
  <c r="U12" i="12"/>
  <c r="Y12" i="12"/>
  <c r="Z12" i="12"/>
  <c r="AA12" i="12"/>
  <c r="AE12" i="12"/>
  <c r="AF12" i="12"/>
  <c r="AG12" i="12"/>
  <c r="AK12" i="12"/>
  <c r="AL12" i="12"/>
  <c r="AM12" i="12"/>
  <c r="U13" i="12"/>
  <c r="Y13" i="12"/>
  <c r="Z13" i="12"/>
  <c r="AA13" i="12"/>
  <c r="AE13" i="12"/>
  <c r="AF13" i="12"/>
  <c r="AG13" i="12"/>
  <c r="AK13" i="12"/>
  <c r="AL13" i="12"/>
  <c r="AM13" i="12"/>
  <c r="U14" i="12"/>
  <c r="Y14" i="12"/>
  <c r="Z14" i="12"/>
  <c r="AA14" i="12"/>
  <c r="AE14" i="12"/>
  <c r="AF14" i="12"/>
  <c r="AG14" i="12"/>
  <c r="AK14" i="12"/>
  <c r="AL14" i="12"/>
  <c r="AM14" i="12"/>
  <c r="U15" i="12"/>
  <c r="Y15" i="12"/>
  <c r="Z15" i="12"/>
  <c r="AA15" i="12"/>
  <c r="AE15" i="12"/>
  <c r="AF15" i="12"/>
  <c r="AG15" i="12"/>
  <c r="AK15" i="12"/>
  <c r="AL15" i="12"/>
  <c r="AM15" i="12"/>
  <c r="U16" i="12"/>
  <c r="Y16" i="12"/>
  <c r="Z16" i="12"/>
  <c r="AA16" i="12"/>
  <c r="AE16" i="12"/>
  <c r="AF16" i="12"/>
  <c r="AG16" i="12"/>
  <c r="AK16" i="12"/>
  <c r="AL16" i="12"/>
  <c r="AM16" i="12"/>
  <c r="U17" i="12"/>
  <c r="Y17" i="12"/>
  <c r="Z17" i="12"/>
  <c r="AA17" i="12"/>
  <c r="AE17" i="12"/>
  <c r="AF17" i="12"/>
  <c r="AG17" i="12"/>
  <c r="AK17" i="12"/>
  <c r="AL17" i="12"/>
  <c r="AM17" i="12"/>
  <c r="U18" i="12"/>
  <c r="Y18" i="12"/>
  <c r="Z18" i="12"/>
  <c r="AA18" i="12"/>
  <c r="AE18" i="12"/>
  <c r="AF18" i="12"/>
  <c r="AG18" i="12"/>
  <c r="AK18" i="12"/>
  <c r="AL18" i="12"/>
  <c r="AM18" i="12"/>
  <c r="U19" i="12"/>
  <c r="Y19" i="12"/>
  <c r="Z19" i="12"/>
  <c r="AA19" i="12"/>
  <c r="AE19" i="12"/>
  <c r="AF19" i="12"/>
  <c r="AG19" i="12"/>
  <c r="AK19" i="12"/>
  <c r="AL19" i="12"/>
  <c r="AM19" i="12"/>
  <c r="U20" i="12"/>
  <c r="Y20" i="12"/>
  <c r="Z20" i="12"/>
  <c r="AA20" i="12"/>
  <c r="AE20" i="12"/>
  <c r="AF20" i="12"/>
  <c r="AG20" i="12"/>
  <c r="AK20" i="12"/>
  <c r="AL20" i="12"/>
  <c r="AM20" i="12"/>
  <c r="U21" i="12"/>
  <c r="Y21" i="12"/>
  <c r="Z21" i="12"/>
  <c r="AA21" i="12"/>
  <c r="AE21" i="12"/>
  <c r="AF21" i="12"/>
  <c r="AG21" i="12"/>
  <c r="AK21" i="12"/>
  <c r="AL21" i="12"/>
  <c r="AM21" i="12"/>
  <c r="U22" i="12"/>
  <c r="Y22" i="12"/>
  <c r="Z22" i="12"/>
  <c r="AA22" i="12"/>
  <c r="AE22" i="12"/>
  <c r="AF22" i="12"/>
  <c r="AG22" i="12"/>
  <c r="AK22" i="12"/>
  <c r="AL22" i="12"/>
  <c r="AM22" i="12"/>
  <c r="U23" i="12"/>
  <c r="Y23" i="12"/>
  <c r="Z23" i="12"/>
  <c r="AA23" i="12"/>
  <c r="AE23" i="12"/>
  <c r="AF23" i="12"/>
  <c r="AG23" i="12"/>
  <c r="AK23" i="12"/>
  <c r="AL23" i="12"/>
  <c r="AM23" i="12"/>
  <c r="U24" i="12"/>
  <c r="Y24" i="12"/>
  <c r="Z24" i="12"/>
  <c r="AA24" i="12"/>
  <c r="AE24" i="12"/>
  <c r="AF24" i="12"/>
  <c r="AG24" i="12"/>
  <c r="AK24" i="12"/>
  <c r="AL24" i="12"/>
  <c r="AM24" i="12"/>
  <c r="U25" i="12"/>
  <c r="Y25" i="12"/>
  <c r="Z25" i="12"/>
  <c r="AA25" i="12"/>
  <c r="AE25" i="12"/>
  <c r="AF25" i="12"/>
  <c r="AG25" i="12"/>
  <c r="AK25" i="12"/>
  <c r="AL25" i="12"/>
  <c r="AM25" i="12"/>
  <c r="U26" i="12"/>
  <c r="Y26" i="12"/>
  <c r="Z26" i="12"/>
  <c r="AA26" i="12"/>
  <c r="AE26" i="12"/>
  <c r="AF26" i="12"/>
  <c r="AG26" i="12"/>
  <c r="AK26" i="12"/>
  <c r="AL26" i="12"/>
  <c r="AM26" i="12"/>
  <c r="U27" i="12"/>
  <c r="Y27" i="12"/>
  <c r="Z27" i="12"/>
  <c r="AA27" i="12"/>
  <c r="AE27" i="12"/>
  <c r="AF27" i="12"/>
  <c r="AG27" i="12"/>
  <c r="AK27" i="12"/>
  <c r="AL27" i="12"/>
  <c r="AM27" i="12"/>
  <c r="U28" i="12"/>
  <c r="Y28" i="12"/>
  <c r="Z28" i="12"/>
  <c r="AA28" i="12"/>
  <c r="AE28" i="12"/>
  <c r="AF28" i="12"/>
  <c r="AG28" i="12"/>
  <c r="AK28" i="12"/>
  <c r="AL28" i="12"/>
  <c r="AM28" i="12"/>
  <c r="U29" i="12"/>
  <c r="Y29" i="12"/>
  <c r="Z29" i="12"/>
  <c r="AA29" i="12"/>
  <c r="AE29" i="12"/>
  <c r="AF29" i="12"/>
  <c r="AG29" i="12"/>
  <c r="AK29" i="12"/>
  <c r="AL29" i="12"/>
  <c r="AM29" i="12"/>
  <c r="U30" i="12"/>
  <c r="Y30" i="12"/>
  <c r="Z30" i="12"/>
  <c r="AA30" i="12"/>
  <c r="AE30" i="12"/>
  <c r="AF30" i="12"/>
  <c r="AG30" i="12"/>
  <c r="AK30" i="12"/>
  <c r="AL30" i="12"/>
  <c r="AM30" i="12"/>
  <c r="U31" i="12"/>
  <c r="Y31" i="12"/>
  <c r="Z31" i="12"/>
  <c r="AA31" i="12"/>
  <c r="AE31" i="12"/>
  <c r="AF31" i="12"/>
  <c r="AG31" i="12"/>
  <c r="AK31" i="12"/>
  <c r="AL31" i="12"/>
  <c r="AM31" i="12"/>
  <c r="U32" i="12"/>
  <c r="Y32" i="12"/>
  <c r="Z32" i="12"/>
  <c r="AA32" i="12"/>
  <c r="AE32" i="12"/>
  <c r="AF32" i="12"/>
  <c r="AG32" i="12"/>
  <c r="AK32" i="12"/>
  <c r="AL32" i="12"/>
  <c r="AM32" i="12"/>
  <c r="U33" i="12"/>
  <c r="Y33" i="12"/>
  <c r="Z33" i="12"/>
  <c r="AA33" i="12"/>
  <c r="AE33" i="12"/>
  <c r="AF33" i="12"/>
  <c r="AG33" i="12"/>
  <c r="AK33" i="12"/>
  <c r="AL33" i="12"/>
  <c r="AM33" i="12"/>
  <c r="U34" i="12"/>
  <c r="Y34" i="12"/>
  <c r="Z34" i="12"/>
  <c r="AA34" i="12"/>
  <c r="AE34" i="12"/>
  <c r="AF34" i="12"/>
  <c r="AG34" i="12"/>
  <c r="AK34" i="12"/>
  <c r="AL34" i="12"/>
  <c r="AM34" i="12"/>
  <c r="U35" i="12"/>
  <c r="Y35" i="12"/>
  <c r="Z35" i="12"/>
  <c r="AA35" i="12"/>
  <c r="AE35" i="12"/>
  <c r="AF35" i="12"/>
  <c r="AG35" i="12"/>
  <c r="AK35" i="12"/>
  <c r="AL35" i="12"/>
  <c r="AM35" i="12"/>
  <c r="U36" i="12"/>
  <c r="Y36" i="12"/>
  <c r="Z36" i="12"/>
  <c r="AA36" i="12"/>
  <c r="AE36" i="12"/>
  <c r="AF36" i="12"/>
  <c r="AG36" i="12"/>
  <c r="AK36" i="12"/>
  <c r="AL36" i="12"/>
  <c r="AM36" i="12"/>
  <c r="U37" i="12"/>
  <c r="Y37" i="12"/>
  <c r="Z37" i="12"/>
  <c r="AA37" i="12"/>
  <c r="AE37" i="12"/>
  <c r="AF37" i="12"/>
  <c r="AG37" i="12"/>
  <c r="AK37" i="12"/>
  <c r="AL37" i="12"/>
  <c r="AM37" i="12"/>
  <c r="U38" i="12"/>
  <c r="Y38" i="12"/>
  <c r="Z38" i="12"/>
  <c r="AA38" i="12"/>
  <c r="AE38" i="12"/>
  <c r="AF38" i="12"/>
  <c r="AG38" i="12"/>
  <c r="AK38" i="12"/>
  <c r="AL38" i="12"/>
  <c r="AM38" i="12"/>
  <c r="U39" i="12"/>
  <c r="Y39" i="12"/>
  <c r="Z39" i="12"/>
  <c r="AA39" i="12"/>
  <c r="AE39" i="12"/>
  <c r="AF39" i="12"/>
  <c r="AG39" i="12"/>
  <c r="AK39" i="12"/>
  <c r="AL39" i="12"/>
  <c r="AM39" i="12"/>
  <c r="U40" i="12"/>
  <c r="Y40" i="12"/>
  <c r="Z40" i="12"/>
  <c r="AA40" i="12"/>
  <c r="AE40" i="12"/>
  <c r="AF40" i="12"/>
  <c r="AG40" i="12"/>
  <c r="AK40" i="12"/>
  <c r="AL40" i="12"/>
  <c r="AM40" i="12"/>
  <c r="U41" i="12"/>
  <c r="Y41" i="12"/>
  <c r="Z41" i="12"/>
  <c r="AA41" i="12"/>
  <c r="AE41" i="12"/>
  <c r="AF41" i="12"/>
  <c r="AG41" i="12"/>
  <c r="AK41" i="12"/>
  <c r="AL41" i="12"/>
  <c r="AM41" i="12"/>
  <c r="U42" i="12"/>
  <c r="Y42" i="12"/>
  <c r="Z42" i="12"/>
  <c r="AA42" i="12"/>
  <c r="AE42" i="12"/>
  <c r="AF42" i="12"/>
  <c r="AG42" i="12"/>
  <c r="AK42" i="12"/>
  <c r="AL42" i="12"/>
  <c r="AM42" i="12"/>
  <c r="U43" i="12"/>
  <c r="Y43" i="12"/>
  <c r="Z43" i="12"/>
  <c r="AA43" i="12"/>
  <c r="AE43" i="12"/>
  <c r="AF43" i="12"/>
  <c r="AG43" i="12"/>
  <c r="AK43" i="12"/>
  <c r="AL43" i="12"/>
  <c r="AM43" i="12"/>
  <c r="U44" i="12"/>
  <c r="Y44" i="12"/>
  <c r="Z44" i="12"/>
  <c r="AA44" i="12"/>
  <c r="AE44" i="12"/>
  <c r="AF44" i="12"/>
  <c r="AG44" i="12"/>
  <c r="AK44" i="12"/>
  <c r="AL44" i="12"/>
  <c r="AM44" i="12"/>
  <c r="U45" i="12"/>
  <c r="Y45" i="12"/>
  <c r="Z45" i="12"/>
  <c r="AA45" i="12"/>
  <c r="AE45" i="12"/>
  <c r="AF45" i="12"/>
  <c r="AG45" i="12"/>
  <c r="AK45" i="12"/>
  <c r="AL45" i="12"/>
  <c r="AM45" i="12"/>
  <c r="U46" i="12"/>
  <c r="Y46" i="12"/>
  <c r="Z46" i="12"/>
  <c r="AA46" i="12"/>
  <c r="AE46" i="12"/>
  <c r="AF46" i="12"/>
  <c r="AG46" i="12"/>
  <c r="AK46" i="12"/>
  <c r="AL46" i="12"/>
  <c r="AM46" i="12"/>
  <c r="U47" i="12"/>
  <c r="Y47" i="12"/>
  <c r="Z47" i="12"/>
  <c r="AA47" i="12"/>
  <c r="AE47" i="12"/>
  <c r="AF47" i="12"/>
  <c r="AG47" i="12"/>
  <c r="AK47" i="12"/>
  <c r="AL47" i="12"/>
  <c r="AM47" i="12"/>
  <c r="U48" i="12"/>
  <c r="Y48" i="12"/>
  <c r="Z48" i="12"/>
  <c r="AA48" i="12"/>
  <c r="AE48" i="12"/>
  <c r="AF48" i="12"/>
  <c r="AG48" i="12"/>
  <c r="AK48" i="12"/>
  <c r="AL48" i="12"/>
  <c r="AM48" i="12"/>
  <c r="U49" i="12"/>
  <c r="Y49" i="12"/>
  <c r="Z49" i="12"/>
  <c r="AA49" i="12"/>
  <c r="AE49" i="12"/>
  <c r="AF49" i="12"/>
  <c r="AG49" i="12"/>
  <c r="AK49" i="12"/>
  <c r="AL49" i="12"/>
  <c r="AM49" i="12"/>
  <c r="U50" i="12"/>
  <c r="Y50" i="12"/>
  <c r="Z50" i="12"/>
  <c r="AA50" i="12"/>
  <c r="AE50" i="12"/>
  <c r="AF50" i="12"/>
  <c r="AG50" i="12"/>
  <c r="AK50" i="12"/>
  <c r="AL50" i="12"/>
  <c r="AM50" i="12"/>
  <c r="U51" i="12"/>
  <c r="Y51" i="12"/>
  <c r="Z51" i="12"/>
  <c r="AA51" i="12"/>
  <c r="AE51" i="12"/>
  <c r="AF51" i="12"/>
  <c r="AG51" i="12"/>
  <c r="AK51" i="12"/>
  <c r="AL51" i="12"/>
  <c r="AM51" i="12"/>
  <c r="U52" i="12"/>
  <c r="Y52" i="12"/>
  <c r="Z52" i="12"/>
  <c r="AA52" i="12"/>
  <c r="AE52" i="12"/>
  <c r="AF52" i="12"/>
  <c r="AG52" i="12"/>
  <c r="AK52" i="12"/>
  <c r="AL52" i="12"/>
  <c r="AM52" i="12"/>
  <c r="U53" i="12"/>
  <c r="Y53" i="12"/>
  <c r="Z53" i="12"/>
  <c r="AA53" i="12"/>
  <c r="AE53" i="12"/>
  <c r="AF53" i="12"/>
  <c r="AG53" i="12"/>
  <c r="AK53" i="12"/>
  <c r="AL53" i="12"/>
  <c r="AM53" i="12"/>
  <c r="U54" i="12"/>
  <c r="Y54" i="12"/>
  <c r="Z54" i="12"/>
  <c r="AA54" i="12"/>
  <c r="AE54" i="12"/>
  <c r="AF54" i="12"/>
  <c r="AG54" i="12"/>
  <c r="AK54" i="12"/>
  <c r="AL54" i="12"/>
  <c r="AM54" i="12"/>
  <c r="U55" i="12"/>
  <c r="Y55" i="12"/>
  <c r="Z55" i="12"/>
  <c r="AA55" i="12"/>
  <c r="AE55" i="12"/>
  <c r="AF55" i="12"/>
  <c r="AG55" i="12"/>
  <c r="AK55" i="12"/>
  <c r="AL55" i="12"/>
  <c r="AM55" i="12"/>
  <c r="U56" i="12"/>
  <c r="Y56" i="12"/>
  <c r="Z56" i="12"/>
  <c r="AA56" i="12"/>
  <c r="AE56" i="12"/>
  <c r="AF56" i="12"/>
  <c r="AG56" i="12"/>
  <c r="AK56" i="12"/>
  <c r="AL56" i="12"/>
  <c r="AM56" i="12"/>
  <c r="U57" i="12"/>
  <c r="Y57" i="12"/>
  <c r="Z57" i="12"/>
  <c r="AA57" i="12"/>
  <c r="AE57" i="12"/>
  <c r="AF57" i="12"/>
  <c r="AG57" i="12"/>
  <c r="AK57" i="12"/>
  <c r="AL57" i="12"/>
  <c r="AM57" i="12"/>
  <c r="U58" i="12"/>
  <c r="Y58" i="12"/>
  <c r="Z58" i="12"/>
  <c r="AA58" i="12"/>
  <c r="AE58" i="12"/>
  <c r="AF58" i="12"/>
  <c r="AG58" i="12"/>
  <c r="AK58" i="12"/>
  <c r="AL58" i="12"/>
  <c r="AM58" i="12"/>
  <c r="U59" i="12"/>
  <c r="Y59" i="12"/>
  <c r="Z59" i="12"/>
  <c r="AA59" i="12"/>
  <c r="AE59" i="12"/>
  <c r="AF59" i="12"/>
  <c r="AG59" i="12"/>
  <c r="AK59" i="12"/>
  <c r="AL59" i="12"/>
  <c r="AM59" i="12"/>
  <c r="U60" i="12"/>
  <c r="Y60" i="12"/>
  <c r="Z60" i="12"/>
  <c r="AA60" i="12"/>
  <c r="AE60" i="12"/>
  <c r="AF60" i="12"/>
  <c r="AG60" i="12"/>
  <c r="AK60" i="12"/>
  <c r="AL60" i="12"/>
  <c r="AM60" i="12"/>
  <c r="U61" i="12"/>
  <c r="Y61" i="12"/>
  <c r="Z61" i="12"/>
  <c r="AA61" i="12"/>
  <c r="AE61" i="12"/>
  <c r="AF61" i="12"/>
  <c r="AG61" i="12"/>
  <c r="AK61" i="12"/>
  <c r="AL61" i="12"/>
  <c r="AM61" i="12"/>
  <c r="U62" i="12"/>
  <c r="Y62" i="12"/>
  <c r="Z62" i="12"/>
  <c r="AA62" i="12"/>
  <c r="AE62" i="12"/>
  <c r="AF62" i="12"/>
  <c r="AG62" i="12"/>
  <c r="AK62" i="12"/>
  <c r="AL62" i="12"/>
  <c r="AM62" i="12"/>
  <c r="U63" i="12"/>
  <c r="Y63" i="12"/>
  <c r="Z63" i="12"/>
  <c r="AA63" i="12"/>
  <c r="AE63" i="12"/>
  <c r="AF63" i="12"/>
  <c r="AG63" i="12"/>
  <c r="AK63" i="12"/>
  <c r="AL63" i="12"/>
  <c r="AM63" i="12"/>
  <c r="U64" i="12"/>
  <c r="Y64" i="12"/>
  <c r="Z64" i="12"/>
  <c r="AA64" i="12"/>
  <c r="AE64" i="12"/>
  <c r="AF64" i="12"/>
  <c r="AG64" i="12"/>
  <c r="AK64" i="12"/>
  <c r="AL64" i="12"/>
  <c r="AM64" i="12"/>
  <c r="U65" i="12"/>
  <c r="Y65" i="12"/>
  <c r="Z65" i="12"/>
  <c r="AA65" i="12"/>
  <c r="AE65" i="12"/>
  <c r="AF65" i="12"/>
  <c r="AG65" i="12"/>
  <c r="AK65" i="12"/>
  <c r="AL65" i="12"/>
  <c r="AM65" i="12"/>
  <c r="U66" i="12"/>
  <c r="Y66" i="12"/>
  <c r="Z66" i="12"/>
  <c r="AA66" i="12"/>
  <c r="AE66" i="12"/>
  <c r="AF66" i="12"/>
  <c r="AG66" i="12"/>
  <c r="AK66" i="12"/>
  <c r="AL66" i="12"/>
  <c r="AM66" i="12"/>
  <c r="U67" i="12"/>
  <c r="Y67" i="12"/>
  <c r="Z67" i="12"/>
  <c r="AA67" i="12"/>
  <c r="AE67" i="12"/>
  <c r="AF67" i="12"/>
  <c r="AG67" i="12"/>
  <c r="AK67" i="12"/>
  <c r="AL67" i="12"/>
  <c r="AM67" i="12"/>
  <c r="U68" i="12"/>
  <c r="Y68" i="12"/>
  <c r="Z68" i="12"/>
  <c r="AA68" i="12"/>
  <c r="AE68" i="12"/>
  <c r="AF68" i="12"/>
  <c r="AG68" i="12"/>
  <c r="AK68" i="12"/>
  <c r="AL68" i="12"/>
  <c r="AM68" i="12"/>
  <c r="U69" i="12"/>
  <c r="Y69" i="12"/>
  <c r="Z69" i="12"/>
  <c r="AA69" i="12"/>
  <c r="AE69" i="12"/>
  <c r="AF69" i="12"/>
  <c r="AG69" i="12"/>
  <c r="AK69" i="12"/>
  <c r="AL69" i="12"/>
  <c r="AM69" i="12"/>
  <c r="U70" i="12"/>
  <c r="Y70" i="12"/>
  <c r="Z70" i="12"/>
  <c r="AA70" i="12"/>
  <c r="AE70" i="12"/>
  <c r="AF70" i="12"/>
  <c r="AG70" i="12"/>
  <c r="AK70" i="12"/>
  <c r="AL70" i="12"/>
  <c r="AM70" i="12"/>
  <c r="U71" i="12"/>
  <c r="Y71" i="12"/>
  <c r="Z71" i="12"/>
  <c r="AA71" i="12"/>
  <c r="AE71" i="12"/>
  <c r="AF71" i="12"/>
  <c r="AG71" i="12"/>
  <c r="AK71" i="12"/>
  <c r="AL71" i="12"/>
  <c r="AM71" i="12"/>
  <c r="U72" i="12"/>
  <c r="Y72" i="12"/>
  <c r="Z72" i="12"/>
  <c r="AA72" i="12"/>
  <c r="AE72" i="12"/>
  <c r="AF72" i="12"/>
  <c r="AG72" i="12"/>
  <c r="AK72" i="12"/>
  <c r="AL72" i="12"/>
  <c r="AM72" i="12"/>
  <c r="U73" i="12"/>
  <c r="Y73" i="12"/>
  <c r="Z73" i="12"/>
  <c r="AA73" i="12"/>
  <c r="AE73" i="12"/>
  <c r="AF73" i="12"/>
  <c r="AG73" i="12"/>
  <c r="AK73" i="12"/>
  <c r="AL73" i="12"/>
  <c r="AM73" i="12"/>
  <c r="U74" i="12"/>
  <c r="Y74" i="12"/>
  <c r="Z74" i="12"/>
  <c r="AA74" i="12"/>
  <c r="AE74" i="12"/>
  <c r="AF74" i="12"/>
  <c r="AG74" i="12"/>
  <c r="AK74" i="12"/>
  <c r="AL74" i="12"/>
  <c r="AM74" i="12"/>
  <c r="U75" i="12"/>
  <c r="Y75" i="12"/>
  <c r="Z75" i="12"/>
  <c r="AA75" i="12"/>
  <c r="AE75" i="12"/>
  <c r="AF75" i="12"/>
  <c r="AG75" i="12"/>
  <c r="AK75" i="12"/>
  <c r="AL75" i="12"/>
  <c r="AM75" i="12"/>
  <c r="U76" i="12"/>
  <c r="Y76" i="12"/>
  <c r="Z76" i="12"/>
  <c r="AA76" i="12"/>
  <c r="AE76" i="12"/>
  <c r="AF76" i="12"/>
  <c r="AG76" i="12"/>
  <c r="AK76" i="12"/>
  <c r="AL76" i="12"/>
  <c r="AM76" i="12"/>
  <c r="U77" i="12"/>
  <c r="Y77" i="12"/>
  <c r="Z77" i="12"/>
  <c r="AA77" i="12"/>
  <c r="AE77" i="12"/>
  <c r="AF77" i="12"/>
  <c r="AG77" i="12"/>
  <c r="AK77" i="12"/>
  <c r="AL77" i="12"/>
  <c r="AM77" i="12"/>
  <c r="U78" i="12"/>
  <c r="Y78" i="12"/>
  <c r="Z78" i="12"/>
  <c r="AA78" i="12"/>
  <c r="AE78" i="12"/>
  <c r="AF78" i="12"/>
  <c r="AG78" i="12"/>
  <c r="AK78" i="12"/>
  <c r="AL78" i="12"/>
  <c r="AM78" i="12"/>
  <c r="U79" i="12"/>
  <c r="Y79" i="12"/>
  <c r="Z79" i="12"/>
  <c r="AA79" i="12"/>
  <c r="AE79" i="12"/>
  <c r="AF79" i="12"/>
  <c r="AG79" i="12"/>
  <c r="AK79" i="12"/>
  <c r="AL79" i="12"/>
  <c r="AM79" i="12"/>
  <c r="U80" i="12"/>
  <c r="Y80" i="12"/>
  <c r="Z80" i="12"/>
  <c r="AA80" i="12"/>
  <c r="AE80" i="12"/>
  <c r="AF80" i="12"/>
  <c r="AG80" i="12"/>
  <c r="AK80" i="12"/>
  <c r="AL80" i="12"/>
  <c r="AM80" i="12"/>
  <c r="U81" i="12"/>
  <c r="Y81" i="12"/>
  <c r="Z81" i="12"/>
  <c r="AA81" i="12"/>
  <c r="AE81" i="12"/>
  <c r="AF81" i="12"/>
  <c r="AG81" i="12"/>
  <c r="AK81" i="12"/>
  <c r="AL81" i="12"/>
  <c r="AM81" i="12"/>
  <c r="U82" i="12"/>
  <c r="Y82" i="12"/>
  <c r="Z82" i="12"/>
  <c r="AA82" i="12"/>
  <c r="AE82" i="12"/>
  <c r="AF82" i="12"/>
  <c r="AG82" i="12"/>
  <c r="AK82" i="12"/>
  <c r="AL82" i="12"/>
  <c r="AM82" i="12"/>
  <c r="U83" i="12"/>
  <c r="Y83" i="12"/>
  <c r="Z83" i="12"/>
  <c r="AA83" i="12"/>
  <c r="AE83" i="12"/>
  <c r="AF83" i="12"/>
  <c r="AG83" i="12"/>
  <c r="AK83" i="12"/>
  <c r="AL83" i="12"/>
  <c r="AM83" i="12"/>
  <c r="U84" i="12"/>
  <c r="Y84" i="12"/>
  <c r="Z84" i="12"/>
  <c r="AA84" i="12"/>
  <c r="AE84" i="12"/>
  <c r="AF84" i="12"/>
  <c r="AG84" i="12"/>
  <c r="AK84" i="12"/>
  <c r="AL84" i="12"/>
  <c r="AM84" i="12"/>
  <c r="U85" i="12"/>
  <c r="Y85" i="12"/>
  <c r="Z85" i="12"/>
  <c r="AA85" i="12"/>
  <c r="AE85" i="12"/>
  <c r="AF85" i="12"/>
  <c r="AG85" i="12"/>
  <c r="AK85" i="12"/>
  <c r="AL85" i="12"/>
  <c r="AM85" i="12"/>
  <c r="U86" i="12"/>
  <c r="Y86" i="12"/>
  <c r="Z86" i="12"/>
  <c r="AA86" i="12"/>
  <c r="AE86" i="12"/>
  <c r="AF86" i="12"/>
  <c r="AG86" i="12"/>
  <c r="AK86" i="12"/>
  <c r="AL86" i="12"/>
  <c r="AM86" i="12"/>
  <c r="U87" i="12"/>
  <c r="Y87" i="12"/>
  <c r="Z87" i="12"/>
  <c r="AA87" i="12"/>
  <c r="AE87" i="12"/>
  <c r="AF87" i="12"/>
  <c r="AG87" i="12"/>
  <c r="AK87" i="12"/>
  <c r="AL87" i="12"/>
  <c r="AM87" i="12"/>
  <c r="Y2" i="12"/>
  <c r="Z2" i="12"/>
  <c r="AA2" i="12"/>
  <c r="AE2" i="12"/>
  <c r="AF2" i="12"/>
  <c r="AG2" i="12"/>
  <c r="AK2" i="12"/>
  <c r="AL2" i="12"/>
  <c r="AM2"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A3" i="12" l="1"/>
  <c r="B3" i="12"/>
  <c r="C3" i="12"/>
  <c r="D3" i="12"/>
  <c r="E3" i="12"/>
  <c r="F3" i="12"/>
  <c r="G3" i="12"/>
  <c r="H3" i="12"/>
  <c r="I3" i="12" s="1"/>
  <c r="J3" i="12"/>
  <c r="K3" i="12"/>
  <c r="N3" i="12"/>
  <c r="O3" i="12"/>
  <c r="S3" i="12"/>
  <c r="T3" i="12"/>
  <c r="A4" i="12"/>
  <c r="B4" i="12"/>
  <c r="C4" i="12"/>
  <c r="D4" i="12"/>
  <c r="E4" i="12"/>
  <c r="F4" i="12"/>
  <c r="G4" i="12"/>
  <c r="H4" i="12"/>
  <c r="I4" i="12" s="1"/>
  <c r="J4" i="12"/>
  <c r="K4" i="12"/>
  <c r="N4" i="12"/>
  <c r="O4" i="12"/>
  <c r="S4" i="12"/>
  <c r="T4" i="12"/>
  <c r="A5" i="12"/>
  <c r="B5" i="12"/>
  <c r="C5" i="12"/>
  <c r="D5" i="12"/>
  <c r="E5" i="12"/>
  <c r="F5" i="12"/>
  <c r="G5" i="12"/>
  <c r="H5" i="12"/>
  <c r="I5" i="12" s="1"/>
  <c r="J5" i="12"/>
  <c r="K5" i="12"/>
  <c r="N5" i="12"/>
  <c r="O5" i="12"/>
  <c r="S5" i="12"/>
  <c r="T5" i="12"/>
  <c r="A6" i="12"/>
  <c r="B6" i="12"/>
  <c r="C6" i="12"/>
  <c r="D6" i="12"/>
  <c r="E6" i="12"/>
  <c r="F6" i="12"/>
  <c r="G6" i="12"/>
  <c r="H6" i="12"/>
  <c r="I6" i="12" s="1"/>
  <c r="J6" i="12"/>
  <c r="K6" i="12"/>
  <c r="N6" i="12"/>
  <c r="O6" i="12"/>
  <c r="S6" i="12"/>
  <c r="T6" i="12"/>
  <c r="A7" i="12"/>
  <c r="B7" i="12"/>
  <c r="C7" i="12"/>
  <c r="D7" i="12"/>
  <c r="E7" i="12"/>
  <c r="F7" i="12"/>
  <c r="G7" i="12"/>
  <c r="H7" i="12"/>
  <c r="I7" i="12" s="1"/>
  <c r="J7" i="12"/>
  <c r="K7" i="12"/>
  <c r="N7" i="12"/>
  <c r="O7" i="12"/>
  <c r="S7" i="12"/>
  <c r="T7" i="12"/>
  <c r="A8" i="12"/>
  <c r="B8" i="12"/>
  <c r="C8" i="12"/>
  <c r="D8" i="12"/>
  <c r="E8" i="12"/>
  <c r="F8" i="12"/>
  <c r="G8" i="12"/>
  <c r="H8" i="12"/>
  <c r="I8" i="12" s="1"/>
  <c r="J8" i="12"/>
  <c r="K8" i="12"/>
  <c r="N8" i="12"/>
  <c r="M8" i="12" s="1"/>
  <c r="O8" i="12"/>
  <c r="S8" i="12"/>
  <c r="T8" i="12"/>
  <c r="A9" i="12"/>
  <c r="B9" i="12"/>
  <c r="C9" i="12"/>
  <c r="D9" i="12"/>
  <c r="E9" i="12"/>
  <c r="F9" i="12"/>
  <c r="G9" i="12"/>
  <c r="H9" i="12"/>
  <c r="I9" i="12" s="1"/>
  <c r="J9" i="12"/>
  <c r="K9" i="12"/>
  <c r="N9" i="12"/>
  <c r="M9" i="12" s="1"/>
  <c r="O9" i="12"/>
  <c r="S9" i="12"/>
  <c r="T9" i="12"/>
  <c r="A10" i="12"/>
  <c r="B10" i="12"/>
  <c r="C10" i="12"/>
  <c r="D10" i="12"/>
  <c r="E10" i="12"/>
  <c r="F10" i="12"/>
  <c r="G10" i="12"/>
  <c r="H10" i="12"/>
  <c r="I10" i="12" s="1"/>
  <c r="K10" i="12"/>
  <c r="N10" i="12"/>
  <c r="M10" i="12" s="1"/>
  <c r="O10" i="12"/>
  <c r="S10" i="12"/>
  <c r="T10" i="12"/>
  <c r="A11" i="12"/>
  <c r="B11" i="12"/>
  <c r="C11" i="12"/>
  <c r="D11" i="12"/>
  <c r="E11" i="12"/>
  <c r="F11" i="12"/>
  <c r="G11" i="12"/>
  <c r="H11" i="12"/>
  <c r="I11" i="12" s="1"/>
  <c r="K11" i="12"/>
  <c r="N11" i="12"/>
  <c r="M11" i="12" s="1"/>
  <c r="O11" i="12"/>
  <c r="S11" i="12"/>
  <c r="T11" i="12"/>
  <c r="A12" i="12"/>
  <c r="B12" i="12"/>
  <c r="C12" i="12"/>
  <c r="D12" i="12"/>
  <c r="E12" i="12"/>
  <c r="F12" i="12"/>
  <c r="G12" i="12"/>
  <c r="H12" i="12"/>
  <c r="I12" i="12" s="1"/>
  <c r="K12" i="12"/>
  <c r="N12" i="12"/>
  <c r="M12" i="12" s="1"/>
  <c r="O12" i="12"/>
  <c r="S12" i="12"/>
  <c r="T12" i="12"/>
  <c r="A13" i="12"/>
  <c r="B13" i="12"/>
  <c r="C13" i="12"/>
  <c r="D13" i="12"/>
  <c r="E13" i="12"/>
  <c r="F13" i="12"/>
  <c r="G13" i="12"/>
  <c r="H13" i="12"/>
  <c r="I13" i="12" s="1"/>
  <c r="K13" i="12"/>
  <c r="N13" i="12"/>
  <c r="M13" i="12" s="1"/>
  <c r="O13" i="12"/>
  <c r="S13" i="12"/>
  <c r="T13" i="12"/>
  <c r="A14" i="12"/>
  <c r="B14" i="12"/>
  <c r="C14" i="12"/>
  <c r="D14" i="12"/>
  <c r="E14" i="12"/>
  <c r="F14" i="12"/>
  <c r="G14" i="12"/>
  <c r="H14" i="12"/>
  <c r="I14" i="12" s="1"/>
  <c r="K14" i="12"/>
  <c r="N14" i="12"/>
  <c r="M14" i="12" s="1"/>
  <c r="O14" i="12"/>
  <c r="S14" i="12"/>
  <c r="T14" i="12"/>
  <c r="A15" i="12"/>
  <c r="B15" i="12"/>
  <c r="C15" i="12"/>
  <c r="D15" i="12"/>
  <c r="E15" i="12"/>
  <c r="F15" i="12"/>
  <c r="G15" i="12"/>
  <c r="H15" i="12"/>
  <c r="I15" i="12" s="1"/>
  <c r="K15" i="12"/>
  <c r="N15" i="12"/>
  <c r="M15" i="12" s="1"/>
  <c r="O15" i="12"/>
  <c r="S15" i="12"/>
  <c r="T15" i="12"/>
  <c r="A16" i="12"/>
  <c r="B16" i="12"/>
  <c r="C16" i="12"/>
  <c r="D16" i="12"/>
  <c r="E16" i="12"/>
  <c r="F16" i="12"/>
  <c r="G16" i="12"/>
  <c r="H16" i="12"/>
  <c r="I16" i="12" s="1"/>
  <c r="K16" i="12"/>
  <c r="N16" i="12"/>
  <c r="M16" i="12" s="1"/>
  <c r="O16" i="12"/>
  <c r="S16" i="12"/>
  <c r="T16" i="12"/>
  <c r="A17" i="12"/>
  <c r="B17" i="12"/>
  <c r="C17" i="12"/>
  <c r="D17" i="12"/>
  <c r="E17" i="12"/>
  <c r="F17" i="12"/>
  <c r="G17" i="12"/>
  <c r="H17" i="12"/>
  <c r="I17" i="12" s="1"/>
  <c r="K17" i="12"/>
  <c r="N17" i="12"/>
  <c r="M17" i="12" s="1"/>
  <c r="O17" i="12"/>
  <c r="S17" i="12"/>
  <c r="T17" i="12"/>
  <c r="A18" i="12"/>
  <c r="B18" i="12"/>
  <c r="C18" i="12"/>
  <c r="D18" i="12"/>
  <c r="E18" i="12"/>
  <c r="F18" i="12"/>
  <c r="G18" i="12"/>
  <c r="H18" i="12"/>
  <c r="I18" i="12" s="1"/>
  <c r="K18" i="12"/>
  <c r="N18" i="12"/>
  <c r="M18" i="12" s="1"/>
  <c r="O18" i="12"/>
  <c r="S18" i="12"/>
  <c r="T18" i="12"/>
  <c r="A19" i="12"/>
  <c r="B19" i="12"/>
  <c r="C19" i="12"/>
  <c r="D19" i="12"/>
  <c r="E19" i="12"/>
  <c r="F19" i="12"/>
  <c r="G19" i="12"/>
  <c r="H19" i="12"/>
  <c r="I19" i="12" s="1"/>
  <c r="K19" i="12"/>
  <c r="N19" i="12"/>
  <c r="M19" i="12" s="1"/>
  <c r="O19" i="12"/>
  <c r="S19" i="12"/>
  <c r="T19" i="12"/>
  <c r="A20" i="12"/>
  <c r="B20" i="12"/>
  <c r="C20" i="12"/>
  <c r="D20" i="12"/>
  <c r="E20" i="12"/>
  <c r="F20" i="12"/>
  <c r="G20" i="12"/>
  <c r="H20" i="12"/>
  <c r="I20" i="12" s="1"/>
  <c r="K20" i="12"/>
  <c r="N20" i="12"/>
  <c r="M20" i="12" s="1"/>
  <c r="O20" i="12"/>
  <c r="S20" i="12"/>
  <c r="T20" i="12"/>
  <c r="A21" i="12"/>
  <c r="B21" i="12"/>
  <c r="C21" i="12"/>
  <c r="D21" i="12"/>
  <c r="E21" i="12"/>
  <c r="F21" i="12"/>
  <c r="G21" i="12"/>
  <c r="H21" i="12"/>
  <c r="I21" i="12" s="1"/>
  <c r="K21" i="12"/>
  <c r="N21" i="12"/>
  <c r="M21" i="12" s="1"/>
  <c r="O21" i="12"/>
  <c r="S21" i="12"/>
  <c r="T21" i="12"/>
  <c r="A22" i="12"/>
  <c r="B22" i="12"/>
  <c r="C22" i="12"/>
  <c r="D22" i="12"/>
  <c r="E22" i="12"/>
  <c r="F22" i="12"/>
  <c r="G22" i="12"/>
  <c r="H22" i="12"/>
  <c r="I22" i="12" s="1"/>
  <c r="K22" i="12"/>
  <c r="N22" i="12"/>
  <c r="O22" i="12"/>
  <c r="S22" i="12"/>
  <c r="T22" i="12"/>
  <c r="A23" i="12"/>
  <c r="B23" i="12"/>
  <c r="C23" i="12"/>
  <c r="D23" i="12"/>
  <c r="E23" i="12"/>
  <c r="F23" i="12"/>
  <c r="G23" i="12"/>
  <c r="H23" i="12"/>
  <c r="I23" i="12" s="1"/>
  <c r="K23" i="12"/>
  <c r="N23" i="12"/>
  <c r="M23" i="12" s="1"/>
  <c r="O23" i="12"/>
  <c r="S23" i="12"/>
  <c r="T23" i="12"/>
  <c r="A24" i="12"/>
  <c r="B24" i="12"/>
  <c r="C24" i="12"/>
  <c r="D24" i="12"/>
  <c r="E24" i="12"/>
  <c r="F24" i="12"/>
  <c r="G24" i="12"/>
  <c r="H24" i="12"/>
  <c r="I24" i="12" s="1"/>
  <c r="K24" i="12"/>
  <c r="N24" i="12"/>
  <c r="M24" i="12" s="1"/>
  <c r="O24" i="12"/>
  <c r="S24" i="12"/>
  <c r="T24" i="12"/>
  <c r="A25" i="12"/>
  <c r="B25" i="12"/>
  <c r="C25" i="12"/>
  <c r="D25" i="12"/>
  <c r="E25" i="12"/>
  <c r="F25" i="12"/>
  <c r="G25" i="12"/>
  <c r="H25" i="12"/>
  <c r="I25" i="12" s="1"/>
  <c r="K25" i="12"/>
  <c r="N25" i="12"/>
  <c r="O25" i="12"/>
  <c r="S25" i="12"/>
  <c r="T25" i="12"/>
  <c r="A26" i="12"/>
  <c r="B26" i="12"/>
  <c r="C26" i="12"/>
  <c r="D26" i="12"/>
  <c r="E26" i="12"/>
  <c r="F26" i="12"/>
  <c r="G26" i="12"/>
  <c r="H26" i="12"/>
  <c r="I26" i="12" s="1"/>
  <c r="K26" i="12"/>
  <c r="N26" i="12"/>
  <c r="O26" i="12"/>
  <c r="S26" i="12"/>
  <c r="T26" i="12"/>
  <c r="A27" i="12"/>
  <c r="B27" i="12"/>
  <c r="C27" i="12"/>
  <c r="D27" i="12"/>
  <c r="E27" i="12"/>
  <c r="F27" i="12"/>
  <c r="G27" i="12"/>
  <c r="H27" i="12"/>
  <c r="I27" i="12" s="1"/>
  <c r="K27" i="12"/>
  <c r="N27" i="12"/>
  <c r="O27" i="12"/>
  <c r="S27" i="12"/>
  <c r="T27" i="12"/>
  <c r="A28" i="12"/>
  <c r="B28" i="12"/>
  <c r="C28" i="12"/>
  <c r="D28" i="12"/>
  <c r="E28" i="12"/>
  <c r="F28" i="12"/>
  <c r="G28" i="12"/>
  <c r="H28" i="12"/>
  <c r="I28" i="12" s="1"/>
  <c r="K28" i="12"/>
  <c r="N28" i="12"/>
  <c r="M28" i="12" s="1"/>
  <c r="O28" i="12"/>
  <c r="S28" i="12"/>
  <c r="T28" i="12"/>
  <c r="A29" i="12"/>
  <c r="B29" i="12"/>
  <c r="C29" i="12"/>
  <c r="D29" i="12"/>
  <c r="E29" i="12"/>
  <c r="F29" i="12"/>
  <c r="G29" i="12"/>
  <c r="H29" i="12"/>
  <c r="I29" i="12" s="1"/>
  <c r="K29" i="12"/>
  <c r="N29" i="12"/>
  <c r="M29" i="12" s="1"/>
  <c r="O29" i="12"/>
  <c r="S29" i="12"/>
  <c r="T29" i="12"/>
  <c r="A30" i="12"/>
  <c r="B30" i="12"/>
  <c r="C30" i="12"/>
  <c r="D30" i="12"/>
  <c r="E30" i="12"/>
  <c r="F30" i="12"/>
  <c r="G30" i="12"/>
  <c r="H30" i="12"/>
  <c r="I30" i="12" s="1"/>
  <c r="K30" i="12"/>
  <c r="N30" i="12"/>
  <c r="O30" i="12"/>
  <c r="S30" i="12"/>
  <c r="T30" i="12"/>
  <c r="A31" i="12"/>
  <c r="B31" i="12"/>
  <c r="C31" i="12"/>
  <c r="D31" i="12"/>
  <c r="E31" i="12"/>
  <c r="F31" i="12"/>
  <c r="G31" i="12"/>
  <c r="H31" i="12"/>
  <c r="I31" i="12" s="1"/>
  <c r="K31" i="12"/>
  <c r="N31" i="12"/>
  <c r="M31" i="12" s="1"/>
  <c r="O31" i="12"/>
  <c r="S31" i="12"/>
  <c r="T31" i="12"/>
  <c r="A32" i="12"/>
  <c r="B32" i="12"/>
  <c r="C32" i="12"/>
  <c r="D32" i="12"/>
  <c r="E32" i="12"/>
  <c r="F32" i="12"/>
  <c r="G32" i="12"/>
  <c r="H32" i="12"/>
  <c r="I32" i="12" s="1"/>
  <c r="K32" i="12"/>
  <c r="N32" i="12"/>
  <c r="M32" i="12" s="1"/>
  <c r="O32" i="12"/>
  <c r="S32" i="12"/>
  <c r="T32" i="12"/>
  <c r="A33" i="12"/>
  <c r="B33" i="12"/>
  <c r="C33" i="12"/>
  <c r="D33" i="12"/>
  <c r="E33" i="12"/>
  <c r="F33" i="12"/>
  <c r="G33" i="12"/>
  <c r="H33" i="12"/>
  <c r="I33" i="12" s="1"/>
  <c r="K33" i="12"/>
  <c r="N33" i="12"/>
  <c r="M33" i="12" s="1"/>
  <c r="O33" i="12"/>
  <c r="S33" i="12"/>
  <c r="T33" i="12"/>
  <c r="A34" i="12"/>
  <c r="B34" i="12"/>
  <c r="C34" i="12"/>
  <c r="D34" i="12"/>
  <c r="E34" i="12"/>
  <c r="F34" i="12"/>
  <c r="G34" i="12"/>
  <c r="H34" i="12"/>
  <c r="I34" i="12" s="1"/>
  <c r="K34" i="12"/>
  <c r="N34" i="12"/>
  <c r="M34" i="12" s="1"/>
  <c r="O34" i="12"/>
  <c r="S34" i="12"/>
  <c r="T34" i="12"/>
  <c r="A35" i="12"/>
  <c r="B35" i="12"/>
  <c r="C35" i="12"/>
  <c r="D35" i="12"/>
  <c r="E35" i="12"/>
  <c r="F35" i="12"/>
  <c r="G35" i="12"/>
  <c r="H35" i="12"/>
  <c r="I35" i="12" s="1"/>
  <c r="K35" i="12"/>
  <c r="N35" i="12"/>
  <c r="M35" i="12" s="1"/>
  <c r="O35" i="12"/>
  <c r="S35" i="12"/>
  <c r="T35" i="12"/>
  <c r="A36" i="12"/>
  <c r="B36" i="12"/>
  <c r="C36" i="12"/>
  <c r="D36" i="12"/>
  <c r="E36" i="12"/>
  <c r="F36" i="12"/>
  <c r="G36" i="12"/>
  <c r="H36" i="12"/>
  <c r="I36" i="12" s="1"/>
  <c r="K36" i="12"/>
  <c r="N36" i="12"/>
  <c r="O36" i="12"/>
  <c r="S36" i="12"/>
  <c r="T36" i="12"/>
  <c r="A37" i="12"/>
  <c r="B37" i="12"/>
  <c r="C37" i="12"/>
  <c r="D37" i="12"/>
  <c r="E37" i="12"/>
  <c r="F37" i="12"/>
  <c r="G37" i="12"/>
  <c r="H37" i="12"/>
  <c r="I37" i="12" s="1"/>
  <c r="K37" i="12"/>
  <c r="N37" i="12"/>
  <c r="O37" i="12"/>
  <c r="S37" i="12"/>
  <c r="T37" i="12"/>
  <c r="A38" i="12"/>
  <c r="B38" i="12"/>
  <c r="C38" i="12"/>
  <c r="D38" i="12"/>
  <c r="E38" i="12"/>
  <c r="F38" i="12"/>
  <c r="G38" i="12"/>
  <c r="H38" i="12"/>
  <c r="I38" i="12" s="1"/>
  <c r="K38" i="12"/>
  <c r="N38" i="12"/>
  <c r="O38" i="12"/>
  <c r="S38" i="12"/>
  <c r="T38" i="12"/>
  <c r="A39" i="12"/>
  <c r="B39" i="12"/>
  <c r="C39" i="12"/>
  <c r="D39" i="12"/>
  <c r="E39" i="12"/>
  <c r="F39" i="12"/>
  <c r="G39" i="12"/>
  <c r="H39" i="12"/>
  <c r="I39" i="12" s="1"/>
  <c r="K39" i="12"/>
  <c r="N39" i="12"/>
  <c r="O39" i="12"/>
  <c r="S39" i="12"/>
  <c r="T39" i="12"/>
  <c r="A40" i="12"/>
  <c r="B40" i="12"/>
  <c r="C40" i="12"/>
  <c r="D40" i="12"/>
  <c r="E40" i="12"/>
  <c r="F40" i="12"/>
  <c r="G40" i="12"/>
  <c r="H40" i="12"/>
  <c r="I40" i="12" s="1"/>
  <c r="K40" i="12"/>
  <c r="N40" i="12"/>
  <c r="O40" i="12"/>
  <c r="S40" i="12"/>
  <c r="T40" i="12"/>
  <c r="A41" i="12"/>
  <c r="B41" i="12"/>
  <c r="C41" i="12"/>
  <c r="D41" i="12"/>
  <c r="E41" i="12"/>
  <c r="F41" i="12"/>
  <c r="G41" i="12"/>
  <c r="H41" i="12"/>
  <c r="I41" i="12" s="1"/>
  <c r="K41" i="12"/>
  <c r="N41" i="12"/>
  <c r="M41" i="12" s="1"/>
  <c r="O41" i="12"/>
  <c r="S41" i="12"/>
  <c r="T41" i="12"/>
  <c r="A42" i="12"/>
  <c r="B42" i="12"/>
  <c r="C42" i="12"/>
  <c r="D42" i="12"/>
  <c r="E42" i="12"/>
  <c r="F42" i="12"/>
  <c r="G42" i="12"/>
  <c r="H42" i="12"/>
  <c r="I42" i="12" s="1"/>
  <c r="K42" i="12"/>
  <c r="N42" i="12"/>
  <c r="O42" i="12"/>
  <c r="S42" i="12"/>
  <c r="T42" i="12"/>
  <c r="A43" i="12"/>
  <c r="B43" i="12"/>
  <c r="C43" i="12"/>
  <c r="D43" i="12"/>
  <c r="E43" i="12"/>
  <c r="F43" i="12"/>
  <c r="G43" i="12"/>
  <c r="H43" i="12"/>
  <c r="I43" i="12" s="1"/>
  <c r="K43" i="12"/>
  <c r="N43" i="12"/>
  <c r="O43" i="12"/>
  <c r="S43" i="12"/>
  <c r="T43" i="12"/>
  <c r="A44" i="12"/>
  <c r="B44" i="12"/>
  <c r="C44" i="12"/>
  <c r="D44" i="12"/>
  <c r="E44" i="12"/>
  <c r="F44" i="12"/>
  <c r="G44" i="12"/>
  <c r="H44" i="12"/>
  <c r="I44" i="12" s="1"/>
  <c r="K44" i="12"/>
  <c r="N44" i="12"/>
  <c r="M44" i="12" s="1"/>
  <c r="O44" i="12"/>
  <c r="S44" i="12"/>
  <c r="T44" i="12"/>
  <c r="A45" i="12"/>
  <c r="B45" i="12"/>
  <c r="C45" i="12"/>
  <c r="D45" i="12"/>
  <c r="E45" i="12"/>
  <c r="F45" i="12"/>
  <c r="G45" i="12"/>
  <c r="H45" i="12"/>
  <c r="I45" i="12" s="1"/>
  <c r="K45" i="12"/>
  <c r="N45" i="12"/>
  <c r="O45" i="12"/>
  <c r="S45" i="12"/>
  <c r="T45" i="12"/>
  <c r="A46" i="12"/>
  <c r="B46" i="12"/>
  <c r="C46" i="12"/>
  <c r="D46" i="12"/>
  <c r="E46" i="12"/>
  <c r="F46" i="12"/>
  <c r="G46" i="12"/>
  <c r="H46" i="12"/>
  <c r="I46" i="12" s="1"/>
  <c r="K46" i="12"/>
  <c r="N46" i="12"/>
  <c r="M46" i="12" s="1"/>
  <c r="O46" i="12"/>
  <c r="S46" i="12"/>
  <c r="T46" i="12"/>
  <c r="A47" i="12"/>
  <c r="B47" i="12"/>
  <c r="C47" i="12"/>
  <c r="D47" i="12"/>
  <c r="E47" i="12"/>
  <c r="F47" i="12"/>
  <c r="G47" i="12"/>
  <c r="H47" i="12"/>
  <c r="I47" i="12" s="1"/>
  <c r="K47" i="12"/>
  <c r="N47" i="12"/>
  <c r="M47" i="12" s="1"/>
  <c r="O47" i="12"/>
  <c r="S47" i="12"/>
  <c r="T47" i="12"/>
  <c r="A48" i="12"/>
  <c r="B48" i="12"/>
  <c r="C48" i="12"/>
  <c r="D48" i="12"/>
  <c r="E48" i="12"/>
  <c r="F48" i="12"/>
  <c r="G48" i="12"/>
  <c r="H48" i="12"/>
  <c r="I48" i="12" s="1"/>
  <c r="K48" i="12"/>
  <c r="N48" i="12"/>
  <c r="M48" i="12" s="1"/>
  <c r="O48" i="12"/>
  <c r="S48" i="12"/>
  <c r="T48" i="12"/>
  <c r="A49" i="12"/>
  <c r="B49" i="12"/>
  <c r="C49" i="12"/>
  <c r="D49" i="12"/>
  <c r="E49" i="12"/>
  <c r="F49" i="12"/>
  <c r="G49" i="12"/>
  <c r="H49" i="12"/>
  <c r="I49" i="12" s="1"/>
  <c r="K49" i="12"/>
  <c r="N49" i="12"/>
  <c r="M49" i="12" s="1"/>
  <c r="O49" i="12"/>
  <c r="S49" i="12"/>
  <c r="T49" i="12"/>
  <c r="A50" i="12"/>
  <c r="B50" i="12"/>
  <c r="C50" i="12"/>
  <c r="D50" i="12"/>
  <c r="E50" i="12"/>
  <c r="F50" i="12"/>
  <c r="G50" i="12"/>
  <c r="H50" i="12"/>
  <c r="I50" i="12" s="1"/>
  <c r="K50" i="12"/>
  <c r="N50" i="12"/>
  <c r="M50" i="12" s="1"/>
  <c r="O50" i="12"/>
  <c r="S50" i="12"/>
  <c r="T50" i="12"/>
  <c r="A51" i="12"/>
  <c r="B51" i="12"/>
  <c r="C51" i="12"/>
  <c r="D51" i="12"/>
  <c r="E51" i="12"/>
  <c r="F51" i="12"/>
  <c r="G51" i="12"/>
  <c r="H51" i="12"/>
  <c r="I51" i="12" s="1"/>
  <c r="K51" i="12"/>
  <c r="N51" i="12"/>
  <c r="M51" i="12" s="1"/>
  <c r="O51" i="12"/>
  <c r="S51" i="12"/>
  <c r="T51" i="12"/>
  <c r="A52" i="12"/>
  <c r="B52" i="12"/>
  <c r="C52" i="12"/>
  <c r="D52" i="12"/>
  <c r="E52" i="12"/>
  <c r="F52" i="12"/>
  <c r="G52" i="12"/>
  <c r="H52" i="12"/>
  <c r="I52" i="12" s="1"/>
  <c r="K52" i="12"/>
  <c r="N52" i="12"/>
  <c r="O52" i="12"/>
  <c r="S52" i="12"/>
  <c r="T52" i="12"/>
  <c r="A53" i="12"/>
  <c r="B53" i="12"/>
  <c r="C53" i="12"/>
  <c r="D53" i="12"/>
  <c r="E53" i="12"/>
  <c r="F53" i="12"/>
  <c r="G53" i="12"/>
  <c r="H53" i="12"/>
  <c r="I53" i="12" s="1"/>
  <c r="K53" i="12"/>
  <c r="N53" i="12"/>
  <c r="M53" i="12" s="1"/>
  <c r="O53" i="12"/>
  <c r="S53" i="12"/>
  <c r="T53" i="12"/>
  <c r="A54" i="12"/>
  <c r="B54" i="12"/>
  <c r="C54" i="12"/>
  <c r="D54" i="12"/>
  <c r="E54" i="12"/>
  <c r="F54" i="12"/>
  <c r="G54" i="12"/>
  <c r="H54" i="12"/>
  <c r="I54" i="12" s="1"/>
  <c r="K54" i="12"/>
  <c r="N54" i="12"/>
  <c r="M54" i="12" s="1"/>
  <c r="O54" i="12"/>
  <c r="S54" i="12"/>
  <c r="T54" i="12"/>
  <c r="A55" i="12"/>
  <c r="B55" i="12"/>
  <c r="C55" i="12"/>
  <c r="D55" i="12"/>
  <c r="E55" i="12"/>
  <c r="F55" i="12"/>
  <c r="G55" i="12"/>
  <c r="H55" i="12"/>
  <c r="I55" i="12" s="1"/>
  <c r="K55" i="12"/>
  <c r="N55" i="12"/>
  <c r="M55" i="12" s="1"/>
  <c r="O55" i="12"/>
  <c r="S55" i="12"/>
  <c r="T55" i="12"/>
  <c r="A56" i="12"/>
  <c r="B56" i="12"/>
  <c r="C56" i="12"/>
  <c r="D56" i="12"/>
  <c r="E56" i="12"/>
  <c r="F56" i="12"/>
  <c r="G56" i="12"/>
  <c r="H56" i="12"/>
  <c r="I56" i="12" s="1"/>
  <c r="K56" i="12"/>
  <c r="N56" i="12"/>
  <c r="M56" i="12" s="1"/>
  <c r="O56" i="12"/>
  <c r="S56" i="12"/>
  <c r="T56" i="12"/>
  <c r="A57" i="12"/>
  <c r="B57" i="12"/>
  <c r="C57" i="12"/>
  <c r="D57" i="12"/>
  <c r="E57" i="12"/>
  <c r="F57" i="12"/>
  <c r="G57" i="12"/>
  <c r="H57" i="12"/>
  <c r="I57" i="12" s="1"/>
  <c r="K57" i="12"/>
  <c r="N57" i="12"/>
  <c r="M57" i="12" s="1"/>
  <c r="O57" i="12"/>
  <c r="S57" i="12"/>
  <c r="T57" i="12"/>
  <c r="A58" i="12"/>
  <c r="B58" i="12"/>
  <c r="C58" i="12"/>
  <c r="D58" i="12"/>
  <c r="E58" i="12"/>
  <c r="F58" i="12"/>
  <c r="G58" i="12"/>
  <c r="H58" i="12"/>
  <c r="I58" i="12" s="1"/>
  <c r="K58" i="12"/>
  <c r="N58" i="12"/>
  <c r="M58" i="12" s="1"/>
  <c r="O58" i="12"/>
  <c r="S58" i="12"/>
  <c r="T58" i="12"/>
  <c r="A59" i="12"/>
  <c r="B59" i="12"/>
  <c r="C59" i="12"/>
  <c r="D59" i="12"/>
  <c r="E59" i="12"/>
  <c r="F59" i="12"/>
  <c r="G59" i="12"/>
  <c r="H59" i="12"/>
  <c r="I59" i="12" s="1"/>
  <c r="K59" i="12"/>
  <c r="N59" i="12"/>
  <c r="M59" i="12" s="1"/>
  <c r="O59" i="12"/>
  <c r="S59" i="12"/>
  <c r="T59" i="12"/>
  <c r="A60" i="12"/>
  <c r="B60" i="12"/>
  <c r="C60" i="12"/>
  <c r="D60" i="12"/>
  <c r="E60" i="12"/>
  <c r="F60" i="12"/>
  <c r="G60" i="12"/>
  <c r="H60" i="12"/>
  <c r="I60" i="12" s="1"/>
  <c r="K60" i="12"/>
  <c r="N60" i="12"/>
  <c r="M60" i="12" s="1"/>
  <c r="O60" i="12"/>
  <c r="S60" i="12"/>
  <c r="T60" i="12"/>
  <c r="A61" i="12"/>
  <c r="B61" i="12"/>
  <c r="C61" i="12"/>
  <c r="D61" i="12"/>
  <c r="E61" i="12"/>
  <c r="F61" i="12"/>
  <c r="G61" i="12"/>
  <c r="H61" i="12"/>
  <c r="I61" i="12" s="1"/>
  <c r="K61" i="12"/>
  <c r="N61" i="12"/>
  <c r="M61" i="12" s="1"/>
  <c r="O61" i="12"/>
  <c r="S61" i="12"/>
  <c r="T61" i="12"/>
  <c r="A62" i="12"/>
  <c r="B62" i="12"/>
  <c r="C62" i="12"/>
  <c r="D62" i="12"/>
  <c r="E62" i="12"/>
  <c r="F62" i="12"/>
  <c r="G62" i="12"/>
  <c r="H62" i="12"/>
  <c r="I62" i="12" s="1"/>
  <c r="K62" i="12"/>
  <c r="N62" i="12"/>
  <c r="M62" i="12" s="1"/>
  <c r="O62" i="12"/>
  <c r="S62" i="12"/>
  <c r="T62" i="12"/>
  <c r="A63" i="12"/>
  <c r="B63" i="12"/>
  <c r="C63" i="12"/>
  <c r="D63" i="12"/>
  <c r="E63" i="12"/>
  <c r="F63" i="12"/>
  <c r="G63" i="12"/>
  <c r="H63" i="12"/>
  <c r="I63" i="12" s="1"/>
  <c r="K63" i="12"/>
  <c r="N63" i="12"/>
  <c r="M63" i="12" s="1"/>
  <c r="O63" i="12"/>
  <c r="S63" i="12"/>
  <c r="T63" i="12"/>
  <c r="A64" i="12"/>
  <c r="B64" i="12"/>
  <c r="C64" i="12"/>
  <c r="D64" i="12"/>
  <c r="E64" i="12"/>
  <c r="F64" i="12"/>
  <c r="G64" i="12"/>
  <c r="H64" i="12"/>
  <c r="I64" i="12" s="1"/>
  <c r="K64" i="12"/>
  <c r="N64" i="12"/>
  <c r="M64" i="12" s="1"/>
  <c r="O64" i="12"/>
  <c r="S64" i="12"/>
  <c r="T64" i="12"/>
  <c r="A65" i="12"/>
  <c r="B65" i="12"/>
  <c r="C65" i="12"/>
  <c r="D65" i="12"/>
  <c r="E65" i="12"/>
  <c r="F65" i="12"/>
  <c r="G65" i="12"/>
  <c r="H65" i="12"/>
  <c r="I65" i="12" s="1"/>
  <c r="K65" i="12"/>
  <c r="N65" i="12"/>
  <c r="M65" i="12" s="1"/>
  <c r="O65" i="12"/>
  <c r="S65" i="12"/>
  <c r="T65" i="12"/>
  <c r="A66" i="12"/>
  <c r="B66" i="12"/>
  <c r="C66" i="12"/>
  <c r="D66" i="12"/>
  <c r="E66" i="12"/>
  <c r="F66" i="12"/>
  <c r="G66" i="12"/>
  <c r="H66" i="12"/>
  <c r="I66" i="12" s="1"/>
  <c r="K66" i="12"/>
  <c r="N66" i="12"/>
  <c r="M66" i="12" s="1"/>
  <c r="O66" i="12"/>
  <c r="S66" i="12"/>
  <c r="T66" i="12"/>
  <c r="A67" i="12"/>
  <c r="B67" i="12"/>
  <c r="C67" i="12"/>
  <c r="D67" i="12"/>
  <c r="E67" i="12"/>
  <c r="F67" i="12"/>
  <c r="G67" i="12"/>
  <c r="H67" i="12"/>
  <c r="I67" i="12" s="1"/>
  <c r="K67" i="12"/>
  <c r="N67" i="12"/>
  <c r="M67" i="12" s="1"/>
  <c r="O67" i="12"/>
  <c r="S67" i="12"/>
  <c r="T67" i="12"/>
  <c r="A68" i="12"/>
  <c r="B68" i="12"/>
  <c r="C68" i="12"/>
  <c r="D68" i="12"/>
  <c r="E68" i="12"/>
  <c r="F68" i="12"/>
  <c r="G68" i="12"/>
  <c r="H68" i="12"/>
  <c r="I68" i="12" s="1"/>
  <c r="K68" i="12"/>
  <c r="N68" i="12"/>
  <c r="M68" i="12" s="1"/>
  <c r="O68" i="12"/>
  <c r="S68" i="12"/>
  <c r="T68" i="12"/>
  <c r="A69" i="12"/>
  <c r="B69" i="12"/>
  <c r="C69" i="12"/>
  <c r="D69" i="12"/>
  <c r="E69" i="12"/>
  <c r="F69" i="12"/>
  <c r="G69" i="12"/>
  <c r="H69" i="12"/>
  <c r="I69" i="12" s="1"/>
  <c r="K69" i="12"/>
  <c r="N69" i="12"/>
  <c r="M69" i="12" s="1"/>
  <c r="O69" i="12"/>
  <c r="S69" i="12"/>
  <c r="T69" i="12"/>
  <c r="A70" i="12"/>
  <c r="B70" i="12"/>
  <c r="C70" i="12"/>
  <c r="D70" i="12"/>
  <c r="E70" i="12"/>
  <c r="F70" i="12"/>
  <c r="G70" i="12"/>
  <c r="H70" i="12"/>
  <c r="I70" i="12" s="1"/>
  <c r="K70" i="12"/>
  <c r="N70" i="12"/>
  <c r="M70" i="12" s="1"/>
  <c r="O70" i="12"/>
  <c r="S70" i="12"/>
  <c r="T70" i="12"/>
  <c r="A71" i="12"/>
  <c r="B71" i="12"/>
  <c r="C71" i="12"/>
  <c r="D71" i="12"/>
  <c r="E71" i="12"/>
  <c r="F71" i="12"/>
  <c r="G71" i="12"/>
  <c r="H71" i="12"/>
  <c r="I71" i="12" s="1"/>
  <c r="K71" i="12"/>
  <c r="N71" i="12"/>
  <c r="O71" i="12"/>
  <c r="S71" i="12"/>
  <c r="T71" i="12"/>
  <c r="A72" i="12"/>
  <c r="B72" i="12"/>
  <c r="C72" i="12"/>
  <c r="D72" i="12"/>
  <c r="E72" i="12"/>
  <c r="F72" i="12"/>
  <c r="G72" i="12"/>
  <c r="H72" i="12"/>
  <c r="I72" i="12" s="1"/>
  <c r="K72" i="12"/>
  <c r="N72" i="12"/>
  <c r="M72" i="12" s="1"/>
  <c r="O72" i="12"/>
  <c r="S72" i="12"/>
  <c r="T72" i="12"/>
  <c r="A73" i="12"/>
  <c r="B73" i="12"/>
  <c r="C73" i="12"/>
  <c r="D73" i="12"/>
  <c r="E73" i="12"/>
  <c r="F73" i="12"/>
  <c r="G73" i="12"/>
  <c r="H73" i="12"/>
  <c r="I73" i="12" s="1"/>
  <c r="K73" i="12"/>
  <c r="N73" i="12"/>
  <c r="M73" i="12" s="1"/>
  <c r="O73" i="12"/>
  <c r="S73" i="12"/>
  <c r="T73" i="12"/>
  <c r="A74" i="12"/>
  <c r="B74" i="12"/>
  <c r="C74" i="12"/>
  <c r="D74" i="12"/>
  <c r="E74" i="12"/>
  <c r="F74" i="12"/>
  <c r="G74" i="12"/>
  <c r="H74" i="12"/>
  <c r="I74" i="12" s="1"/>
  <c r="K74" i="12"/>
  <c r="N74" i="12"/>
  <c r="O74" i="12"/>
  <c r="S74" i="12"/>
  <c r="T74" i="12"/>
  <c r="A75" i="12"/>
  <c r="B75" i="12"/>
  <c r="C75" i="12"/>
  <c r="D75" i="12"/>
  <c r="E75" i="12"/>
  <c r="F75" i="12"/>
  <c r="G75" i="12"/>
  <c r="H75" i="12"/>
  <c r="I75" i="12" s="1"/>
  <c r="K75" i="12"/>
  <c r="N75" i="12"/>
  <c r="M75" i="12" s="1"/>
  <c r="O75" i="12"/>
  <c r="S75" i="12"/>
  <c r="T75" i="12"/>
  <c r="A76" i="12"/>
  <c r="B76" i="12"/>
  <c r="C76" i="12"/>
  <c r="D76" i="12"/>
  <c r="E76" i="12"/>
  <c r="F76" i="12"/>
  <c r="G76" i="12"/>
  <c r="H76" i="12"/>
  <c r="I76" i="12" s="1"/>
  <c r="K76" i="12"/>
  <c r="N76" i="12"/>
  <c r="M76" i="12" s="1"/>
  <c r="O76" i="12"/>
  <c r="S76" i="12"/>
  <c r="T76" i="12"/>
  <c r="A77" i="12"/>
  <c r="B77" i="12"/>
  <c r="C77" i="12"/>
  <c r="D77" i="12"/>
  <c r="E77" i="12"/>
  <c r="F77" i="12"/>
  <c r="G77" i="12"/>
  <c r="H77" i="12"/>
  <c r="I77" i="12" s="1"/>
  <c r="K77" i="12"/>
  <c r="N77" i="12"/>
  <c r="M77" i="12" s="1"/>
  <c r="O77" i="12"/>
  <c r="S77" i="12"/>
  <c r="T77" i="12"/>
  <c r="A78" i="12"/>
  <c r="B78" i="12"/>
  <c r="C78" i="12"/>
  <c r="D78" i="12"/>
  <c r="E78" i="12"/>
  <c r="F78" i="12"/>
  <c r="G78" i="12"/>
  <c r="H78" i="12"/>
  <c r="I78" i="12" s="1"/>
  <c r="K78" i="12"/>
  <c r="N78" i="12"/>
  <c r="M78" i="12" s="1"/>
  <c r="O78" i="12"/>
  <c r="S78" i="12"/>
  <c r="T78" i="12"/>
  <c r="A79" i="12"/>
  <c r="B79" i="12"/>
  <c r="C79" i="12"/>
  <c r="D79" i="12"/>
  <c r="E79" i="12"/>
  <c r="F79" i="12"/>
  <c r="G79" i="12"/>
  <c r="H79" i="12"/>
  <c r="I79" i="12" s="1"/>
  <c r="K79" i="12"/>
  <c r="N79" i="12"/>
  <c r="M79" i="12" s="1"/>
  <c r="O79" i="12"/>
  <c r="S79" i="12"/>
  <c r="T79" i="12"/>
  <c r="A80" i="12"/>
  <c r="B80" i="12"/>
  <c r="C80" i="12"/>
  <c r="D80" i="12"/>
  <c r="E80" i="12"/>
  <c r="F80" i="12"/>
  <c r="G80" i="12"/>
  <c r="H80" i="12"/>
  <c r="I80" i="12" s="1"/>
  <c r="K80" i="12"/>
  <c r="N80" i="12"/>
  <c r="O80" i="12"/>
  <c r="S80" i="12"/>
  <c r="T80" i="12"/>
  <c r="A81" i="12"/>
  <c r="B81" i="12"/>
  <c r="C81" i="12"/>
  <c r="D81" i="12"/>
  <c r="E81" i="12"/>
  <c r="F81" i="12"/>
  <c r="G81" i="12"/>
  <c r="H81" i="12"/>
  <c r="I81" i="12" s="1"/>
  <c r="K81" i="12"/>
  <c r="N81" i="12"/>
  <c r="O81" i="12"/>
  <c r="S81" i="12"/>
  <c r="T81" i="12"/>
  <c r="A82" i="12"/>
  <c r="B82" i="12"/>
  <c r="C82" i="12"/>
  <c r="D82" i="12"/>
  <c r="E82" i="12"/>
  <c r="F82" i="12"/>
  <c r="G82" i="12"/>
  <c r="H82" i="12"/>
  <c r="I82" i="12" s="1"/>
  <c r="K82" i="12"/>
  <c r="N82" i="12"/>
  <c r="M82" i="12" s="1"/>
  <c r="O82" i="12"/>
  <c r="S82" i="12"/>
  <c r="T82" i="12"/>
  <c r="A83" i="12"/>
  <c r="B83" i="12"/>
  <c r="C83" i="12"/>
  <c r="D83" i="12"/>
  <c r="E83" i="12"/>
  <c r="F83" i="12"/>
  <c r="G83" i="12"/>
  <c r="H83" i="12"/>
  <c r="I83" i="12" s="1"/>
  <c r="K83" i="12"/>
  <c r="N83" i="12"/>
  <c r="M83" i="12" s="1"/>
  <c r="O83" i="12"/>
  <c r="S83" i="12"/>
  <c r="T83" i="12"/>
  <c r="A84" i="12"/>
  <c r="B84" i="12"/>
  <c r="C84" i="12"/>
  <c r="D84" i="12"/>
  <c r="E84" i="12"/>
  <c r="F84" i="12"/>
  <c r="G84" i="12"/>
  <c r="H84" i="12"/>
  <c r="I84" i="12" s="1"/>
  <c r="K84" i="12"/>
  <c r="N84" i="12"/>
  <c r="O84" i="12"/>
  <c r="S84" i="12"/>
  <c r="T84" i="12"/>
  <c r="A85" i="12"/>
  <c r="B85" i="12"/>
  <c r="C85" i="12"/>
  <c r="D85" i="12"/>
  <c r="E85" i="12"/>
  <c r="F85" i="12"/>
  <c r="G85" i="12"/>
  <c r="H85" i="12"/>
  <c r="I85" i="12" s="1"/>
  <c r="K85" i="12"/>
  <c r="N85" i="12"/>
  <c r="O85" i="12"/>
  <c r="S85" i="12"/>
  <c r="T85" i="12"/>
  <c r="A86" i="12"/>
  <c r="B86" i="12"/>
  <c r="C86" i="12"/>
  <c r="D86" i="12"/>
  <c r="E86" i="12"/>
  <c r="F86" i="12"/>
  <c r="G86" i="12"/>
  <c r="H86" i="12"/>
  <c r="I86" i="12" s="1"/>
  <c r="K86" i="12"/>
  <c r="N86" i="12"/>
  <c r="O86" i="12"/>
  <c r="S86" i="12"/>
  <c r="T86" i="12"/>
  <c r="A87" i="12"/>
  <c r="B87" i="12"/>
  <c r="C87" i="12"/>
  <c r="D87" i="12"/>
  <c r="E87" i="12"/>
  <c r="F87" i="12"/>
  <c r="G87" i="12"/>
  <c r="H87" i="12"/>
  <c r="I87" i="12" s="1"/>
  <c r="K87" i="12"/>
  <c r="N87" i="12"/>
  <c r="M87" i="12" s="1"/>
  <c r="O87" i="12"/>
  <c r="S87" i="12"/>
  <c r="T87" i="12"/>
  <c r="O2" i="12"/>
  <c r="S2" i="12"/>
  <c r="T2" i="12"/>
  <c r="U2" i="12"/>
  <c r="N2" i="12"/>
  <c r="K2" i="12"/>
  <c r="J2" i="12"/>
  <c r="H2" i="12"/>
  <c r="I2" i="12" s="1"/>
  <c r="G2" i="12"/>
  <c r="F2" i="12"/>
  <c r="E2" i="12"/>
  <c r="D2" i="12"/>
  <c r="C2" i="12"/>
  <c r="B2" i="12"/>
  <c r="A2" i="12"/>
  <c r="M45" i="12" l="1"/>
  <c r="M86" i="12"/>
  <c r="M84" i="12"/>
  <c r="M80" i="12"/>
  <c r="M74" i="12"/>
  <c r="M52" i="12"/>
  <c r="M42" i="12"/>
  <c r="M30" i="12"/>
  <c r="M85" i="12"/>
  <c r="M81" i="12"/>
  <c r="M71" i="12"/>
  <c r="M43" i="12"/>
  <c r="AI86" i="12"/>
  <c r="AJ86" i="12" s="1"/>
  <c r="W86" i="12"/>
  <c r="X86" i="12" s="1"/>
  <c r="AC86" i="12"/>
  <c r="AD86" i="12" s="1"/>
  <c r="Q86" i="12"/>
  <c r="R86" i="12" s="1"/>
  <c r="AI84" i="12"/>
  <c r="AJ84" i="12" s="1"/>
  <c r="AC84" i="12"/>
  <c r="AD84" i="12" s="1"/>
  <c r="W84" i="12"/>
  <c r="X84" i="12" s="1"/>
  <c r="Q84" i="12"/>
  <c r="R84" i="12" s="1"/>
  <c r="AI82" i="12"/>
  <c r="AJ82" i="12" s="1"/>
  <c r="W82" i="12"/>
  <c r="X82" i="12" s="1"/>
  <c r="AC82" i="12"/>
  <c r="AD82" i="12" s="1"/>
  <c r="Q82" i="12"/>
  <c r="R82" i="12" s="1"/>
  <c r="AI80" i="12"/>
  <c r="AJ80" i="12" s="1"/>
  <c r="AC80" i="12"/>
  <c r="AD80" i="12" s="1"/>
  <c r="W80" i="12"/>
  <c r="X80" i="12" s="1"/>
  <c r="Q80" i="12"/>
  <c r="R80" i="12" s="1"/>
  <c r="AI78" i="12"/>
  <c r="AJ78" i="12" s="1"/>
  <c r="W78" i="12"/>
  <c r="X78" i="12" s="1"/>
  <c r="AC78" i="12"/>
  <c r="AD78" i="12" s="1"/>
  <c r="Q78" i="12"/>
  <c r="R78" i="12" s="1"/>
  <c r="AI76" i="12"/>
  <c r="AJ76" i="12" s="1"/>
  <c r="AC76" i="12"/>
  <c r="AD76" i="12" s="1"/>
  <c r="W76" i="12"/>
  <c r="X76" i="12" s="1"/>
  <c r="Q76" i="12"/>
  <c r="R76" i="12" s="1"/>
  <c r="AI74" i="12"/>
  <c r="AJ74" i="12" s="1"/>
  <c r="W74" i="12"/>
  <c r="X74" i="12" s="1"/>
  <c r="AC74" i="12"/>
  <c r="AD74" i="12" s="1"/>
  <c r="Q74" i="12"/>
  <c r="R74" i="12" s="1"/>
  <c r="AI72" i="12"/>
  <c r="AJ72" i="12" s="1"/>
  <c r="AC72" i="12"/>
  <c r="AD72" i="12" s="1"/>
  <c r="W72" i="12"/>
  <c r="X72" i="12" s="1"/>
  <c r="Q72" i="12"/>
  <c r="R72" i="12" s="1"/>
  <c r="AI70" i="12"/>
  <c r="AJ70" i="12" s="1"/>
  <c r="W70" i="12"/>
  <c r="X70" i="12" s="1"/>
  <c r="AC70" i="12"/>
  <c r="AD70" i="12" s="1"/>
  <c r="Q70" i="12"/>
  <c r="R70" i="12" s="1"/>
  <c r="AI68" i="12"/>
  <c r="AJ68" i="12" s="1"/>
  <c r="AC68" i="12"/>
  <c r="AD68" i="12" s="1"/>
  <c r="W68" i="12"/>
  <c r="X68" i="12" s="1"/>
  <c r="Q68" i="12"/>
  <c r="R68" i="12" s="1"/>
  <c r="AI66" i="12"/>
  <c r="AJ66" i="12" s="1"/>
  <c r="W66" i="12"/>
  <c r="X66" i="12" s="1"/>
  <c r="AC66" i="12"/>
  <c r="AD66" i="12" s="1"/>
  <c r="Q66" i="12"/>
  <c r="R66" i="12" s="1"/>
  <c r="AI64" i="12"/>
  <c r="AJ64" i="12" s="1"/>
  <c r="AC64" i="12"/>
  <c r="AD64" i="12" s="1"/>
  <c r="W64" i="12"/>
  <c r="X64" i="12" s="1"/>
  <c r="Q64" i="12"/>
  <c r="R64" i="12" s="1"/>
  <c r="AI62" i="12"/>
  <c r="AJ62" i="12" s="1"/>
  <c r="W62" i="12"/>
  <c r="X62" i="12" s="1"/>
  <c r="AC62" i="12"/>
  <c r="AD62" i="12" s="1"/>
  <c r="Q62" i="12"/>
  <c r="R62" i="12" s="1"/>
  <c r="AI60" i="12"/>
  <c r="AJ60" i="12" s="1"/>
  <c r="AC60" i="12"/>
  <c r="AD60" i="12" s="1"/>
  <c r="W60" i="12"/>
  <c r="X60" i="12" s="1"/>
  <c r="Q60" i="12"/>
  <c r="R60" i="12" s="1"/>
  <c r="AI58" i="12"/>
  <c r="AJ58" i="12" s="1"/>
  <c r="W58" i="12"/>
  <c r="X58" i="12" s="1"/>
  <c r="AC58" i="12"/>
  <c r="AD58" i="12" s="1"/>
  <c r="Q58" i="12"/>
  <c r="R58" i="12" s="1"/>
  <c r="AI56" i="12"/>
  <c r="AJ56" i="12" s="1"/>
  <c r="AC56" i="12"/>
  <c r="AD56" i="12" s="1"/>
  <c r="W56" i="12"/>
  <c r="X56" i="12" s="1"/>
  <c r="Q56" i="12"/>
  <c r="R56" i="12" s="1"/>
  <c r="AI54" i="12"/>
  <c r="AJ54" i="12" s="1"/>
  <c r="W54" i="12"/>
  <c r="X54" i="12" s="1"/>
  <c r="AC54" i="12"/>
  <c r="AD54" i="12" s="1"/>
  <c r="Q54" i="12"/>
  <c r="R54" i="12" s="1"/>
  <c r="AI52" i="12"/>
  <c r="AJ52" i="12" s="1"/>
  <c r="AC52" i="12"/>
  <c r="AD52" i="12" s="1"/>
  <c r="W52" i="12"/>
  <c r="X52" i="12" s="1"/>
  <c r="Q52" i="12"/>
  <c r="R52" i="12" s="1"/>
  <c r="AI50" i="12"/>
  <c r="AJ50" i="12" s="1"/>
  <c r="W50" i="12"/>
  <c r="X50" i="12" s="1"/>
  <c r="AC50" i="12"/>
  <c r="AD50" i="12" s="1"/>
  <c r="Q50" i="12"/>
  <c r="R50" i="12" s="1"/>
  <c r="AI48" i="12"/>
  <c r="AJ48" i="12" s="1"/>
  <c r="AC48" i="12"/>
  <c r="AD48" i="12" s="1"/>
  <c r="W48" i="12"/>
  <c r="X48" i="12" s="1"/>
  <c r="Q48" i="12"/>
  <c r="R48" i="12" s="1"/>
  <c r="AI46" i="12"/>
  <c r="AJ46" i="12" s="1"/>
  <c r="W46" i="12"/>
  <c r="X46" i="12" s="1"/>
  <c r="AC46" i="12"/>
  <c r="AD46" i="12" s="1"/>
  <c r="Q46" i="12"/>
  <c r="R46" i="12" s="1"/>
  <c r="AI44" i="12"/>
  <c r="AJ44" i="12" s="1"/>
  <c r="W44" i="12"/>
  <c r="X44" i="12" s="1"/>
  <c r="AC44" i="12"/>
  <c r="AD44" i="12" s="1"/>
  <c r="Q44" i="12"/>
  <c r="R44" i="12" s="1"/>
  <c r="AI42" i="12"/>
  <c r="AJ42" i="12" s="1"/>
  <c r="W42" i="12"/>
  <c r="X42" i="12" s="1"/>
  <c r="AC42" i="12"/>
  <c r="AD42" i="12" s="1"/>
  <c r="Q42" i="12"/>
  <c r="R42" i="12" s="1"/>
  <c r="AI40" i="12"/>
  <c r="AJ40" i="12" s="1"/>
  <c r="W40" i="12"/>
  <c r="X40" i="12" s="1"/>
  <c r="AC40" i="12"/>
  <c r="AD40" i="12" s="1"/>
  <c r="Q40" i="12"/>
  <c r="R40" i="12" s="1"/>
  <c r="AI38" i="12"/>
  <c r="AJ38" i="12" s="1"/>
  <c r="W38" i="12"/>
  <c r="X38" i="12" s="1"/>
  <c r="AC38" i="12"/>
  <c r="AD38" i="12" s="1"/>
  <c r="Q38" i="12"/>
  <c r="R38" i="12" s="1"/>
  <c r="AI36" i="12"/>
  <c r="AJ36" i="12" s="1"/>
  <c r="W36" i="12"/>
  <c r="X36" i="12" s="1"/>
  <c r="AC36" i="12"/>
  <c r="AD36" i="12" s="1"/>
  <c r="Q36" i="12"/>
  <c r="R36" i="12" s="1"/>
  <c r="AI34" i="12"/>
  <c r="AJ34" i="12" s="1"/>
  <c r="AC34" i="12"/>
  <c r="AD34" i="12" s="1"/>
  <c r="W34" i="12"/>
  <c r="X34" i="12" s="1"/>
  <c r="Q34" i="12"/>
  <c r="R34" i="12" s="1"/>
  <c r="AI32" i="12"/>
  <c r="AJ32" i="12" s="1"/>
  <c r="AC32" i="12"/>
  <c r="AD32" i="12" s="1"/>
  <c r="W32" i="12"/>
  <c r="X32" i="12" s="1"/>
  <c r="Q32" i="12"/>
  <c r="R32" i="12" s="1"/>
  <c r="AI30" i="12"/>
  <c r="AJ30" i="12" s="1"/>
  <c r="AC30" i="12"/>
  <c r="AD30" i="12" s="1"/>
  <c r="W30" i="12"/>
  <c r="X30" i="12" s="1"/>
  <c r="Q30" i="12"/>
  <c r="R30" i="12" s="1"/>
  <c r="AI28" i="12"/>
  <c r="AJ28" i="12" s="1"/>
  <c r="AC28" i="12"/>
  <c r="AD28" i="12" s="1"/>
  <c r="W28" i="12"/>
  <c r="X28" i="12" s="1"/>
  <c r="Q28" i="12"/>
  <c r="R28" i="12" s="1"/>
  <c r="AI26" i="12"/>
  <c r="AJ26" i="12" s="1"/>
  <c r="AC26" i="12"/>
  <c r="AD26" i="12" s="1"/>
  <c r="W26" i="12"/>
  <c r="X26" i="12" s="1"/>
  <c r="Q26" i="12"/>
  <c r="R26" i="12" s="1"/>
  <c r="AI24" i="12"/>
  <c r="AJ24" i="12" s="1"/>
  <c r="AC24" i="12"/>
  <c r="AD24" i="12" s="1"/>
  <c r="W24" i="12"/>
  <c r="X24" i="12" s="1"/>
  <c r="Q24" i="12"/>
  <c r="R24" i="12" s="1"/>
  <c r="AI22" i="12"/>
  <c r="AJ22" i="12" s="1"/>
  <c r="AC22" i="12"/>
  <c r="AD22" i="12" s="1"/>
  <c r="W22" i="12"/>
  <c r="X22" i="12" s="1"/>
  <c r="Q22" i="12"/>
  <c r="R22" i="12" s="1"/>
  <c r="AI20" i="12"/>
  <c r="AJ20" i="12" s="1"/>
  <c r="AC20" i="12"/>
  <c r="AD20" i="12" s="1"/>
  <c r="W20" i="12"/>
  <c r="X20" i="12" s="1"/>
  <c r="Q20" i="12"/>
  <c r="R20" i="12" s="1"/>
  <c r="AI18" i="12"/>
  <c r="AJ18" i="12" s="1"/>
  <c r="AC18" i="12"/>
  <c r="AD18" i="12" s="1"/>
  <c r="W18" i="12"/>
  <c r="X18" i="12" s="1"/>
  <c r="Q18" i="12"/>
  <c r="R18" i="12" s="1"/>
  <c r="AI16" i="12"/>
  <c r="AJ16" i="12" s="1"/>
  <c r="AC16" i="12"/>
  <c r="AD16" i="12" s="1"/>
  <c r="W16" i="12"/>
  <c r="X16" i="12" s="1"/>
  <c r="Q16" i="12"/>
  <c r="R16" i="12" s="1"/>
  <c r="AI14" i="12"/>
  <c r="AJ14" i="12" s="1"/>
  <c r="AC14" i="12"/>
  <c r="AD14" i="12" s="1"/>
  <c r="W14" i="12"/>
  <c r="X14" i="12" s="1"/>
  <c r="Q14" i="12"/>
  <c r="R14" i="12" s="1"/>
  <c r="AI12" i="12"/>
  <c r="AJ12" i="12" s="1"/>
  <c r="AC12" i="12"/>
  <c r="AD12" i="12" s="1"/>
  <c r="W12" i="12"/>
  <c r="X12" i="12" s="1"/>
  <c r="Q12" i="12"/>
  <c r="R12" i="12" s="1"/>
  <c r="AI10" i="12"/>
  <c r="AJ10" i="12" s="1"/>
  <c r="AC10" i="12"/>
  <c r="AD10" i="12" s="1"/>
  <c r="W10" i="12"/>
  <c r="X10" i="12" s="1"/>
  <c r="Q10" i="12"/>
  <c r="R10" i="12" s="1"/>
  <c r="AI9" i="12"/>
  <c r="AJ9" i="12" s="1"/>
  <c r="AC9" i="12"/>
  <c r="AD9" i="12" s="1"/>
  <c r="W9" i="12"/>
  <c r="X9" i="12" s="1"/>
  <c r="Q9" i="12"/>
  <c r="R9" i="12" s="1"/>
  <c r="AI8" i="12"/>
  <c r="AJ8" i="12" s="1"/>
  <c r="AC8" i="12"/>
  <c r="AD8" i="12" s="1"/>
  <c r="W8" i="12"/>
  <c r="X8" i="12" s="1"/>
  <c r="Q8" i="12"/>
  <c r="R8" i="12" s="1"/>
  <c r="AI7" i="12"/>
  <c r="AJ7" i="12" s="1"/>
  <c r="AC7" i="12"/>
  <c r="AD7" i="12" s="1"/>
  <c r="W7" i="12"/>
  <c r="X7" i="12" s="1"/>
  <c r="Q7" i="12"/>
  <c r="R7" i="12" s="1"/>
  <c r="AI6" i="12"/>
  <c r="AJ6" i="12" s="1"/>
  <c r="AC6" i="12"/>
  <c r="AD6" i="12" s="1"/>
  <c r="W6" i="12"/>
  <c r="X6" i="12" s="1"/>
  <c r="Q6" i="12"/>
  <c r="R6" i="12" s="1"/>
  <c r="AI5" i="12"/>
  <c r="AJ5" i="12" s="1"/>
  <c r="AC5" i="12"/>
  <c r="AD5" i="12" s="1"/>
  <c r="W5" i="12"/>
  <c r="X5" i="12" s="1"/>
  <c r="Q5" i="12"/>
  <c r="R5" i="12" s="1"/>
  <c r="AI4" i="12"/>
  <c r="AJ4" i="12" s="1"/>
  <c r="AC4" i="12"/>
  <c r="AD4" i="12" s="1"/>
  <c r="W4" i="12"/>
  <c r="X4" i="12" s="1"/>
  <c r="Q4" i="12"/>
  <c r="R4" i="12" s="1"/>
  <c r="AI3" i="12"/>
  <c r="AJ3" i="12" s="1"/>
  <c r="AC3" i="12"/>
  <c r="AD3" i="12" s="1"/>
  <c r="W3" i="12"/>
  <c r="X3" i="12" s="1"/>
  <c r="Q3" i="12"/>
  <c r="R3" i="12" s="1"/>
  <c r="AI2" i="12"/>
  <c r="AJ2" i="12" s="1"/>
  <c r="AC2" i="12"/>
  <c r="AD2" i="12" s="1"/>
  <c r="W2" i="12"/>
  <c r="X2" i="12" s="1"/>
  <c r="Q2" i="12"/>
  <c r="R2" i="12" s="1"/>
  <c r="AI87" i="12"/>
  <c r="AJ87" i="12" s="1"/>
  <c r="AC87" i="12"/>
  <c r="AD87" i="12" s="1"/>
  <c r="W87" i="12"/>
  <c r="X87" i="12" s="1"/>
  <c r="Q87" i="12"/>
  <c r="R87" i="12" s="1"/>
  <c r="AI85" i="12"/>
  <c r="AJ85" i="12" s="1"/>
  <c r="AC85" i="12"/>
  <c r="AD85" i="12" s="1"/>
  <c r="W85" i="12"/>
  <c r="X85" i="12" s="1"/>
  <c r="Q85" i="12"/>
  <c r="R85" i="12" s="1"/>
  <c r="AI83" i="12"/>
  <c r="AJ83" i="12" s="1"/>
  <c r="AC83" i="12"/>
  <c r="AD83" i="12" s="1"/>
  <c r="W83" i="12"/>
  <c r="X83" i="12" s="1"/>
  <c r="Q83" i="12"/>
  <c r="R83" i="12" s="1"/>
  <c r="AI81" i="12"/>
  <c r="AJ81" i="12" s="1"/>
  <c r="AC81" i="12"/>
  <c r="AD81" i="12" s="1"/>
  <c r="W81" i="12"/>
  <c r="X81" i="12" s="1"/>
  <c r="Q81" i="12"/>
  <c r="R81" i="12" s="1"/>
  <c r="AI79" i="12"/>
  <c r="AJ79" i="12" s="1"/>
  <c r="AC79" i="12"/>
  <c r="AD79" i="12" s="1"/>
  <c r="W79" i="12"/>
  <c r="X79" i="12" s="1"/>
  <c r="Q79" i="12"/>
  <c r="R79" i="12" s="1"/>
  <c r="AI77" i="12"/>
  <c r="AJ77" i="12" s="1"/>
  <c r="AC77" i="12"/>
  <c r="AD77" i="12" s="1"/>
  <c r="W77" i="12"/>
  <c r="X77" i="12" s="1"/>
  <c r="Q77" i="12"/>
  <c r="R77" i="12" s="1"/>
  <c r="AI75" i="12"/>
  <c r="AJ75" i="12" s="1"/>
  <c r="AC75" i="12"/>
  <c r="AD75" i="12" s="1"/>
  <c r="W75" i="12"/>
  <c r="X75" i="12" s="1"/>
  <c r="Q75" i="12"/>
  <c r="R75" i="12" s="1"/>
  <c r="AI73" i="12"/>
  <c r="AJ73" i="12" s="1"/>
  <c r="AC73" i="12"/>
  <c r="AD73" i="12" s="1"/>
  <c r="W73" i="12"/>
  <c r="X73" i="12" s="1"/>
  <c r="Q73" i="12"/>
  <c r="R73" i="12" s="1"/>
  <c r="AI71" i="12"/>
  <c r="AJ71" i="12" s="1"/>
  <c r="AC71" i="12"/>
  <c r="AD71" i="12" s="1"/>
  <c r="W71" i="12"/>
  <c r="X71" i="12" s="1"/>
  <c r="Q71" i="12"/>
  <c r="R71" i="12" s="1"/>
  <c r="AI69" i="12"/>
  <c r="AJ69" i="12" s="1"/>
  <c r="AC69" i="12"/>
  <c r="AD69" i="12" s="1"/>
  <c r="W69" i="12"/>
  <c r="X69" i="12" s="1"/>
  <c r="Q69" i="12"/>
  <c r="R69" i="12" s="1"/>
  <c r="AI67" i="12"/>
  <c r="AJ67" i="12" s="1"/>
  <c r="AC67" i="12"/>
  <c r="AD67" i="12" s="1"/>
  <c r="W67" i="12"/>
  <c r="X67" i="12" s="1"/>
  <c r="Q67" i="12"/>
  <c r="R67" i="12" s="1"/>
  <c r="AI65" i="12"/>
  <c r="AJ65" i="12" s="1"/>
  <c r="AC65" i="12"/>
  <c r="AD65" i="12" s="1"/>
  <c r="W65" i="12"/>
  <c r="X65" i="12" s="1"/>
  <c r="Q65" i="12"/>
  <c r="R65" i="12" s="1"/>
  <c r="AI63" i="12"/>
  <c r="AJ63" i="12" s="1"/>
  <c r="AC63" i="12"/>
  <c r="AD63" i="12" s="1"/>
  <c r="W63" i="12"/>
  <c r="X63" i="12" s="1"/>
  <c r="Q63" i="12"/>
  <c r="R63" i="12" s="1"/>
  <c r="AI61" i="12"/>
  <c r="AJ61" i="12" s="1"/>
  <c r="AC61" i="12"/>
  <c r="AD61" i="12" s="1"/>
  <c r="W61" i="12"/>
  <c r="X61" i="12" s="1"/>
  <c r="Q61" i="12"/>
  <c r="R61" i="12" s="1"/>
  <c r="AI59" i="12"/>
  <c r="AJ59" i="12" s="1"/>
  <c r="AC59" i="12"/>
  <c r="AD59" i="12" s="1"/>
  <c r="W59" i="12"/>
  <c r="X59" i="12" s="1"/>
  <c r="Q59" i="12"/>
  <c r="R59" i="12" s="1"/>
  <c r="AI57" i="12"/>
  <c r="AJ57" i="12" s="1"/>
  <c r="AC57" i="12"/>
  <c r="AD57" i="12" s="1"/>
  <c r="W57" i="12"/>
  <c r="X57" i="12" s="1"/>
  <c r="Q57" i="12"/>
  <c r="R57" i="12" s="1"/>
  <c r="AI55" i="12"/>
  <c r="AJ55" i="12" s="1"/>
  <c r="AC55" i="12"/>
  <c r="AD55" i="12" s="1"/>
  <c r="W55" i="12"/>
  <c r="X55" i="12" s="1"/>
  <c r="Q55" i="12"/>
  <c r="R55" i="12" s="1"/>
  <c r="AI53" i="12"/>
  <c r="AJ53" i="12" s="1"/>
  <c r="AC53" i="12"/>
  <c r="AD53" i="12" s="1"/>
  <c r="W53" i="12"/>
  <c r="X53" i="12" s="1"/>
  <c r="Q53" i="12"/>
  <c r="R53" i="12" s="1"/>
  <c r="AI51" i="12"/>
  <c r="AJ51" i="12" s="1"/>
  <c r="AC51" i="12"/>
  <c r="AD51" i="12" s="1"/>
  <c r="W51" i="12"/>
  <c r="X51" i="12" s="1"/>
  <c r="Q51" i="12"/>
  <c r="R51" i="12" s="1"/>
  <c r="AI49" i="12"/>
  <c r="AJ49" i="12" s="1"/>
  <c r="AC49" i="12"/>
  <c r="AD49" i="12" s="1"/>
  <c r="W49" i="12"/>
  <c r="X49" i="12" s="1"/>
  <c r="Q49" i="12"/>
  <c r="R49" i="12" s="1"/>
  <c r="AI47" i="12"/>
  <c r="AJ47" i="12" s="1"/>
  <c r="AC47" i="12"/>
  <c r="AD47" i="12" s="1"/>
  <c r="W47" i="12"/>
  <c r="X47" i="12" s="1"/>
  <c r="Q47" i="12"/>
  <c r="R47" i="12" s="1"/>
  <c r="AI45" i="12"/>
  <c r="AJ45" i="12" s="1"/>
  <c r="AC45" i="12"/>
  <c r="AD45" i="12" s="1"/>
  <c r="W45" i="12"/>
  <c r="X45" i="12" s="1"/>
  <c r="Q45" i="12"/>
  <c r="R45" i="12" s="1"/>
  <c r="AI43" i="12"/>
  <c r="AJ43" i="12" s="1"/>
  <c r="AC43" i="12"/>
  <c r="AD43" i="12" s="1"/>
  <c r="W43" i="12"/>
  <c r="X43" i="12" s="1"/>
  <c r="Q43" i="12"/>
  <c r="R43" i="12" s="1"/>
  <c r="AI41" i="12"/>
  <c r="AJ41" i="12" s="1"/>
  <c r="AC41" i="12"/>
  <c r="AD41" i="12" s="1"/>
  <c r="W41" i="12"/>
  <c r="X41" i="12" s="1"/>
  <c r="Q41" i="12"/>
  <c r="R41" i="12" s="1"/>
  <c r="AI39" i="12"/>
  <c r="AJ39" i="12" s="1"/>
  <c r="AC39" i="12"/>
  <c r="AD39" i="12" s="1"/>
  <c r="W39" i="12"/>
  <c r="X39" i="12" s="1"/>
  <c r="Q39" i="12"/>
  <c r="R39" i="12" s="1"/>
  <c r="AI37" i="12"/>
  <c r="AJ37" i="12" s="1"/>
  <c r="AC37" i="12"/>
  <c r="AD37" i="12" s="1"/>
  <c r="W37" i="12"/>
  <c r="X37" i="12" s="1"/>
  <c r="Q37" i="12"/>
  <c r="R37" i="12" s="1"/>
  <c r="AI35" i="12"/>
  <c r="AJ35" i="12" s="1"/>
  <c r="AC35" i="12"/>
  <c r="AD35" i="12" s="1"/>
  <c r="W35" i="12"/>
  <c r="X35" i="12" s="1"/>
  <c r="Q35" i="12"/>
  <c r="R35" i="12" s="1"/>
  <c r="AI33" i="12"/>
  <c r="AJ33" i="12" s="1"/>
  <c r="AC33" i="12"/>
  <c r="AD33" i="12" s="1"/>
  <c r="W33" i="12"/>
  <c r="X33" i="12" s="1"/>
  <c r="Q33" i="12"/>
  <c r="R33" i="12" s="1"/>
  <c r="AI31" i="12"/>
  <c r="AJ31" i="12" s="1"/>
  <c r="AC31" i="12"/>
  <c r="AD31" i="12" s="1"/>
  <c r="W31" i="12"/>
  <c r="X31" i="12" s="1"/>
  <c r="Q31" i="12"/>
  <c r="R31" i="12" s="1"/>
  <c r="AI29" i="12"/>
  <c r="AJ29" i="12" s="1"/>
  <c r="AC29" i="12"/>
  <c r="AD29" i="12" s="1"/>
  <c r="W29" i="12"/>
  <c r="X29" i="12" s="1"/>
  <c r="Q29" i="12"/>
  <c r="R29" i="12" s="1"/>
  <c r="AI27" i="12"/>
  <c r="AJ27" i="12" s="1"/>
  <c r="AC27" i="12"/>
  <c r="AD27" i="12" s="1"/>
  <c r="W27" i="12"/>
  <c r="X27" i="12" s="1"/>
  <c r="Q27" i="12"/>
  <c r="R27" i="12" s="1"/>
  <c r="AI25" i="12"/>
  <c r="AJ25" i="12" s="1"/>
  <c r="AC25" i="12"/>
  <c r="AD25" i="12" s="1"/>
  <c r="W25" i="12"/>
  <c r="X25" i="12" s="1"/>
  <c r="Q25" i="12"/>
  <c r="R25" i="12" s="1"/>
  <c r="AI23" i="12"/>
  <c r="AJ23" i="12" s="1"/>
  <c r="AC23" i="12"/>
  <c r="AD23" i="12" s="1"/>
  <c r="W23" i="12"/>
  <c r="X23" i="12" s="1"/>
  <c r="Q23" i="12"/>
  <c r="R23" i="12" s="1"/>
  <c r="AI21" i="12"/>
  <c r="AJ21" i="12" s="1"/>
  <c r="AC21" i="12"/>
  <c r="AD21" i="12" s="1"/>
  <c r="W21" i="12"/>
  <c r="X21" i="12" s="1"/>
  <c r="Q21" i="12"/>
  <c r="R21" i="12" s="1"/>
  <c r="AI19" i="12"/>
  <c r="AJ19" i="12" s="1"/>
  <c r="AC19" i="12"/>
  <c r="AD19" i="12" s="1"/>
  <c r="W19" i="12"/>
  <c r="X19" i="12" s="1"/>
  <c r="Q19" i="12"/>
  <c r="R19" i="12" s="1"/>
  <c r="AI17" i="12"/>
  <c r="AJ17" i="12" s="1"/>
  <c r="AC17" i="12"/>
  <c r="AD17" i="12" s="1"/>
  <c r="W17" i="12"/>
  <c r="X17" i="12" s="1"/>
  <c r="Q17" i="12"/>
  <c r="R17" i="12" s="1"/>
  <c r="AI15" i="12"/>
  <c r="AJ15" i="12" s="1"/>
  <c r="AC15" i="12"/>
  <c r="AD15" i="12" s="1"/>
  <c r="W15" i="12"/>
  <c r="X15" i="12" s="1"/>
  <c r="Q15" i="12"/>
  <c r="R15" i="12" s="1"/>
  <c r="AI13" i="12"/>
  <c r="AJ13" i="12" s="1"/>
  <c r="AC13" i="12"/>
  <c r="AD13" i="12" s="1"/>
  <c r="W13" i="12"/>
  <c r="X13" i="12" s="1"/>
  <c r="Q13" i="12"/>
  <c r="R13" i="12" s="1"/>
  <c r="AI11" i="12"/>
  <c r="AJ11" i="12" s="1"/>
  <c r="AC11" i="12"/>
  <c r="AD11" i="12" s="1"/>
  <c r="W11" i="12"/>
  <c r="X11" i="12" s="1"/>
  <c r="Q11" i="12"/>
  <c r="R11" i="12" s="1"/>
  <c r="M7" i="12"/>
  <c r="M4" i="12"/>
  <c r="M25" i="12"/>
  <c r="M26" i="12"/>
  <c r="M37" i="12"/>
  <c r="M5" i="12"/>
  <c r="M38" i="12"/>
  <c r="M22" i="12"/>
  <c r="M6" i="12"/>
  <c r="M27" i="12"/>
  <c r="M36" i="12"/>
  <c r="M40" i="12"/>
  <c r="M3" i="12"/>
  <c r="M2" i="12"/>
  <c r="M39" i="12"/>
  <c r="BA22" i="1" l="1"/>
  <c r="AX22" i="1"/>
  <c r="E22" i="1"/>
  <c r="C22" i="1"/>
  <c r="BA19" i="1"/>
  <c r="AX19" i="1"/>
  <c r="E19" i="1"/>
  <c r="C19" i="1"/>
  <c r="BA36" i="1"/>
  <c r="AX36" i="1"/>
  <c r="E36" i="1"/>
  <c r="C36" i="1"/>
  <c r="BA37" i="1"/>
  <c r="AX37" i="1"/>
  <c r="E37" i="1"/>
  <c r="C37" i="1"/>
  <c r="BA35" i="1"/>
  <c r="AX35" i="1"/>
  <c r="E35" i="1"/>
  <c r="C35" i="1"/>
  <c r="BA34" i="1"/>
  <c r="AX34" i="1"/>
  <c r="E34" i="1"/>
  <c r="C34" i="1"/>
  <c r="BA33" i="1"/>
  <c r="AX33" i="1"/>
  <c r="E33" i="1"/>
  <c r="C33" i="1"/>
  <c r="BA17" i="1"/>
  <c r="AX17" i="1"/>
  <c r="E17" i="1"/>
  <c r="C17" i="1"/>
  <c r="BA31" i="1"/>
  <c r="AX31" i="1"/>
  <c r="E31" i="1"/>
  <c r="C31" i="1"/>
  <c r="BA26" i="1"/>
  <c r="AX26" i="1"/>
  <c r="E26" i="1"/>
  <c r="C26" i="1"/>
  <c r="BA27" i="1"/>
  <c r="AX27" i="1"/>
  <c r="E27" i="1"/>
  <c r="C27" i="1"/>
  <c r="BA102" i="1"/>
  <c r="AX102" i="1"/>
  <c r="E102" i="1"/>
  <c r="BA174" i="1"/>
  <c r="AX174" i="1"/>
  <c r="E174" i="1"/>
  <c r="BA124" i="1"/>
  <c r="AX124" i="1"/>
  <c r="E124" i="1"/>
  <c r="BA120" i="1"/>
  <c r="AX120" i="1"/>
  <c r="E120" i="1"/>
  <c r="C120" i="1"/>
  <c r="BA121" i="1"/>
  <c r="AX121" i="1"/>
  <c r="E121" i="1"/>
  <c r="C121" i="1"/>
  <c r="BA119" i="1"/>
  <c r="AX119" i="1"/>
  <c r="E119" i="1"/>
  <c r="C119" i="1"/>
  <c r="BA118" i="1"/>
  <c r="AX118" i="1"/>
  <c r="E118" i="1"/>
  <c r="C118" i="1"/>
  <c r="BA32" i="1"/>
  <c r="AX32" i="1"/>
  <c r="E32" i="1"/>
  <c r="C32" i="1"/>
  <c r="BA30" i="1"/>
  <c r="AX30" i="1"/>
  <c r="E30" i="1"/>
  <c r="C30" i="1"/>
  <c r="BA29" i="1"/>
  <c r="AX29" i="1"/>
  <c r="E29" i="1"/>
  <c r="C29" i="1"/>
  <c r="BA28" i="1"/>
  <c r="AX28" i="1"/>
  <c r="E28" i="1"/>
  <c r="C28" i="1"/>
  <c r="BA25" i="1"/>
  <c r="AX25" i="1"/>
  <c r="C25" i="1"/>
  <c r="BA24" i="1"/>
  <c r="AX24" i="1"/>
  <c r="E24" i="1"/>
  <c r="C24" i="1"/>
  <c r="BA42" i="1"/>
  <c r="AX42" i="1"/>
  <c r="E42" i="1"/>
  <c r="C42" i="1"/>
  <c r="BA43" i="1"/>
  <c r="AX43" i="1"/>
  <c r="E43" i="1"/>
  <c r="C43" i="1"/>
  <c r="BA41" i="1"/>
  <c r="AX41" i="1"/>
  <c r="E41" i="1"/>
  <c r="C41" i="1"/>
  <c r="BA23" i="1"/>
  <c r="AX23" i="1"/>
  <c r="E23" i="1"/>
  <c r="C23" i="1"/>
  <c r="BA16" i="1"/>
  <c r="AX16" i="1"/>
  <c r="E16" i="1"/>
  <c r="C16" i="1"/>
  <c r="BA12" i="1"/>
  <c r="AX12" i="1"/>
  <c r="E12" i="1"/>
  <c r="C12" i="1"/>
  <c r="BA11" i="1"/>
  <c r="AX11" i="1"/>
  <c r="E11" i="1"/>
  <c r="C11" i="1"/>
  <c r="BA21" i="1"/>
  <c r="AX21" i="1"/>
  <c r="E21" i="1"/>
  <c r="C21" i="1"/>
  <c r="BA20" i="1"/>
  <c r="AX20" i="1"/>
  <c r="E20" i="1"/>
  <c r="C20" i="1"/>
  <c r="BA18" i="1"/>
  <c r="AX18" i="1"/>
  <c r="E18" i="1"/>
  <c r="C18" i="1"/>
  <c r="BA15" i="1"/>
  <c r="AX15" i="1"/>
  <c r="E15" i="1"/>
  <c r="C15" i="1"/>
  <c r="BA14" i="1"/>
  <c r="AX14" i="1"/>
  <c r="E14" i="1"/>
  <c r="C14" i="1"/>
  <c r="BA13" i="1"/>
  <c r="AX13" i="1"/>
  <c r="E13" i="1"/>
  <c r="C13" i="1"/>
  <c r="BA10" i="1"/>
  <c r="AX10" i="1"/>
  <c r="E10" i="1"/>
  <c r="C10" i="1"/>
  <c r="BA122" i="1" l="1"/>
  <c r="BA123" i="1"/>
  <c r="BA125" i="1"/>
  <c r="BA126" i="1"/>
  <c r="BA127" i="1"/>
  <c r="BA128" i="1"/>
  <c r="BA129" i="1"/>
  <c r="BA130" i="1"/>
  <c r="AX122" i="1"/>
  <c r="AX123" i="1"/>
  <c r="AX125" i="1"/>
  <c r="AX126" i="1"/>
  <c r="AX127" i="1"/>
  <c r="AX128" i="1"/>
  <c r="AX129" i="1"/>
  <c r="AX130" i="1"/>
  <c r="AX181" i="1" l="1"/>
  <c r="AX182" i="1"/>
  <c r="AX183" i="1"/>
  <c r="AX184" i="1"/>
  <c r="BA137" i="1" l="1"/>
  <c r="BA38" i="1"/>
  <c r="BA39" i="1"/>
  <c r="BA40" i="1"/>
  <c r="BA49" i="1"/>
  <c r="BA50" i="1"/>
  <c r="BA51" i="1"/>
  <c r="BA52" i="1"/>
  <c r="BA53" i="1"/>
  <c r="BA54" i="1"/>
  <c r="BA55" i="1"/>
  <c r="BA56" i="1"/>
  <c r="BA59" i="1"/>
  <c r="BA60" i="1"/>
  <c r="BA61" i="1"/>
  <c r="BA65" i="1"/>
  <c r="BA66" i="1"/>
  <c r="BA67" i="1"/>
  <c r="BA68" i="1"/>
  <c r="BA69" i="1"/>
  <c r="BA70" i="1"/>
  <c r="BA77" i="1"/>
  <c r="BA78" i="1"/>
  <c r="BA79" i="1"/>
  <c r="BA84" i="1"/>
  <c r="BA88" i="1"/>
  <c r="BA89" i="1"/>
  <c r="BA90" i="1"/>
  <c r="BA91" i="1"/>
  <c r="BA92" i="1"/>
  <c r="BA93" i="1"/>
  <c r="BA94" i="1"/>
  <c r="BA103" i="1"/>
  <c r="BA104" i="1"/>
  <c r="BA105" i="1"/>
  <c r="BA106" i="1"/>
  <c r="BA107" i="1"/>
  <c r="BA108" i="1"/>
  <c r="BA109" i="1"/>
  <c r="BA110" i="1"/>
  <c r="BA111" i="1"/>
  <c r="BA112" i="1"/>
  <c r="BA132" i="1"/>
  <c r="BA133" i="1"/>
  <c r="BA134" i="1"/>
  <c r="BA135" i="1"/>
  <c r="BA136" i="1"/>
  <c r="BA138" i="1"/>
  <c r="BA139" i="1"/>
  <c r="BA140" i="1"/>
  <c r="BA141" i="1"/>
  <c r="BA142" i="1"/>
  <c r="BA160" i="1"/>
  <c r="BA161" i="1"/>
  <c r="BA162" i="1"/>
  <c r="BA163" i="1"/>
  <c r="BA164" i="1"/>
  <c r="BA165" i="1"/>
  <c r="BA166" i="1"/>
  <c r="BA167" i="1"/>
  <c r="BA168" i="1"/>
  <c r="BA169" i="1"/>
  <c r="BA170" i="1"/>
  <c r="BA171" i="1"/>
  <c r="BA172" i="1"/>
  <c r="BA173" i="1"/>
  <c r="BA175" i="1"/>
  <c r="BA176" i="1"/>
  <c r="BA177" i="1"/>
  <c r="BA178" i="1"/>
  <c r="BA179" i="1"/>
  <c r="BA180" i="1"/>
  <c r="BA185" i="1"/>
  <c r="BA186" i="1"/>
  <c r="BA187" i="1"/>
  <c r="BA188" i="1"/>
  <c r="BA189" i="1"/>
  <c r="BA190" i="1"/>
  <c r="BA191" i="1"/>
  <c r="BA192" i="1"/>
  <c r="BA193" i="1"/>
  <c r="C193" i="1"/>
  <c r="C192" i="1"/>
  <c r="C191" i="1"/>
  <c r="C190" i="1"/>
  <c r="C188" i="1"/>
  <c r="C187" i="1"/>
  <c r="C185" i="1"/>
  <c r="AX142" i="1"/>
  <c r="AX135" i="1"/>
  <c r="AX139" i="1"/>
  <c r="AX138" i="1"/>
  <c r="AX136" i="1"/>
  <c r="AX141" i="1"/>
  <c r="AX140" i="1"/>
  <c r="AX161" i="1"/>
  <c r="AX160" i="1"/>
  <c r="AX164" i="1"/>
  <c r="AX165" i="1"/>
  <c r="AX166" i="1"/>
  <c r="AX178" i="1"/>
  <c r="AX177" i="1"/>
  <c r="AX163" i="1"/>
  <c r="AX162" i="1"/>
  <c r="AX171" i="1"/>
  <c r="AX172" i="1"/>
  <c r="AX173" i="1"/>
  <c r="AX176" i="1"/>
  <c r="AX175" i="1"/>
  <c r="AX167" i="1"/>
  <c r="AX168" i="1"/>
  <c r="AX170" i="1"/>
  <c r="AX169" i="1"/>
  <c r="E183" i="1"/>
  <c r="C183" i="1"/>
  <c r="E182" i="1"/>
  <c r="C182" i="1"/>
  <c r="E184" i="1"/>
  <c r="C184" i="1"/>
  <c r="E181" i="1"/>
  <c r="C181" i="1"/>
  <c r="E180" i="1"/>
  <c r="C180" i="1"/>
  <c r="E179" i="1"/>
  <c r="C179" i="1"/>
  <c r="E169" i="1"/>
  <c r="C169" i="1"/>
  <c r="E170" i="1"/>
  <c r="C170" i="1"/>
  <c r="E168" i="1"/>
  <c r="C168" i="1"/>
  <c r="E167" i="1"/>
  <c r="C167" i="1"/>
  <c r="E175" i="1"/>
  <c r="C175" i="1"/>
  <c r="E176" i="1"/>
  <c r="C176" i="1"/>
  <c r="E173" i="1"/>
  <c r="C173" i="1"/>
  <c r="E172" i="1"/>
  <c r="C172" i="1"/>
  <c r="E171" i="1"/>
  <c r="C171" i="1"/>
  <c r="E162" i="1"/>
  <c r="C162" i="1"/>
  <c r="E163" i="1"/>
  <c r="C163" i="1"/>
  <c r="E177" i="1"/>
  <c r="C177" i="1"/>
  <c r="E178" i="1"/>
  <c r="C178" i="1"/>
  <c r="E166" i="1"/>
  <c r="C166" i="1"/>
  <c r="E165" i="1"/>
  <c r="C165" i="1"/>
  <c r="E164" i="1"/>
  <c r="C164" i="1"/>
  <c r="E160" i="1"/>
  <c r="C160" i="1"/>
  <c r="E140" i="1"/>
  <c r="C140" i="1"/>
  <c r="E141" i="1"/>
  <c r="C141" i="1"/>
  <c r="E136" i="1"/>
  <c r="C136" i="1"/>
  <c r="E138" i="1"/>
  <c r="C138" i="1"/>
  <c r="E139" i="1"/>
  <c r="C139" i="1"/>
  <c r="E135" i="1"/>
  <c r="C135" i="1"/>
  <c r="AX134" i="1"/>
  <c r="AX131" i="1"/>
  <c r="E131" i="1"/>
  <c r="C131" i="1"/>
  <c r="E134" i="1"/>
  <c r="C134" i="1"/>
  <c r="E133" i="1"/>
  <c r="C133" i="1"/>
  <c r="E123" i="1"/>
  <c r="C123" i="1"/>
  <c r="E122" i="1"/>
  <c r="C122" i="1"/>
  <c r="E127" i="1"/>
  <c r="C127" i="1"/>
  <c r="E125" i="1"/>
  <c r="C125" i="1"/>
  <c r="E126" i="1"/>
  <c r="C126" i="1"/>
  <c r="E128" i="1"/>
  <c r="C128" i="1"/>
  <c r="E129" i="1"/>
  <c r="C129" i="1"/>
  <c r="E105" i="1"/>
  <c r="C105" i="1"/>
  <c r="E106" i="1"/>
  <c r="C106" i="1"/>
  <c r="E112" i="1"/>
  <c r="C112" i="1"/>
  <c r="E111" i="1"/>
  <c r="C111" i="1"/>
  <c r="E110" i="1"/>
  <c r="C110" i="1"/>
  <c r="E109" i="1"/>
  <c r="C109" i="1"/>
  <c r="E107" i="1"/>
  <c r="C107" i="1"/>
  <c r="E104" i="1"/>
  <c r="C104" i="1"/>
  <c r="E103" i="1"/>
  <c r="C103" i="1"/>
  <c r="AX137" i="1"/>
  <c r="AX39" i="1"/>
  <c r="AX38" i="1"/>
  <c r="E137" i="1"/>
  <c r="C137" i="1"/>
  <c r="E39" i="1"/>
  <c r="C39" i="1"/>
  <c r="E38" i="1"/>
  <c r="C38" i="1"/>
  <c r="E89" i="1"/>
  <c r="C89" i="1"/>
  <c r="E88" i="1"/>
  <c r="C88" i="1"/>
  <c r="E94" i="1"/>
  <c r="C94" i="1"/>
  <c r="E90" i="1"/>
  <c r="C90" i="1"/>
  <c r="E92" i="1"/>
  <c r="C92" i="1"/>
  <c r="E91" i="1"/>
  <c r="C91" i="1"/>
  <c r="AX91" i="1"/>
  <c r="AX92" i="1"/>
  <c r="AX90" i="1"/>
  <c r="AX94" i="1"/>
  <c r="AX88" i="1"/>
  <c r="AX89" i="1"/>
  <c r="AX56" i="1"/>
  <c r="AX54" i="1"/>
  <c r="AX55" i="1"/>
  <c r="AX53" i="1"/>
  <c r="AX84" i="1"/>
  <c r="AX79" i="1"/>
  <c r="AX60" i="1"/>
  <c r="AX61" i="1"/>
  <c r="AX59" i="1"/>
  <c r="AX70" i="1"/>
  <c r="AX65" i="1"/>
  <c r="AX50" i="1"/>
  <c r="AX49" i="1"/>
  <c r="E69" i="1"/>
  <c r="C69" i="1"/>
  <c r="E68" i="1"/>
  <c r="C68" i="1"/>
  <c r="E56" i="1"/>
  <c r="C56" i="1"/>
  <c r="E54" i="1"/>
  <c r="C54" i="1"/>
  <c r="E55" i="1"/>
  <c r="C55" i="1"/>
  <c r="E53" i="1"/>
  <c r="C53" i="1"/>
  <c r="E84" i="1"/>
  <c r="C84" i="1"/>
  <c r="E52" i="1"/>
  <c r="C52" i="1"/>
  <c r="E79" i="1"/>
  <c r="C79" i="1"/>
  <c r="E60" i="1"/>
  <c r="C60" i="1"/>
  <c r="E78" i="1"/>
  <c r="C78" i="1"/>
  <c r="E77" i="1"/>
  <c r="C77" i="1"/>
  <c r="E61" i="1"/>
  <c r="C61" i="1"/>
  <c r="E67" i="1"/>
  <c r="C67" i="1"/>
  <c r="E66" i="1"/>
  <c r="C66" i="1"/>
  <c r="E59" i="1"/>
  <c r="C59" i="1"/>
  <c r="E70" i="1"/>
  <c r="C70" i="1"/>
  <c r="E65" i="1"/>
  <c r="C65" i="1"/>
  <c r="E50" i="1"/>
  <c r="C50" i="1"/>
  <c r="E49" i="1"/>
  <c r="C49" i="1"/>
  <c r="AX51" i="1"/>
  <c r="AX66" i="1"/>
  <c r="AX67" i="1"/>
  <c r="AX77" i="1"/>
  <c r="AX78" i="1"/>
  <c r="AX52" i="1"/>
  <c r="AX68" i="1"/>
  <c r="AX69" i="1"/>
  <c r="AX193" i="1"/>
  <c r="E193" i="1"/>
  <c r="AX192" i="1"/>
  <c r="E192" i="1"/>
  <c r="AX191" i="1"/>
  <c r="E191" i="1"/>
  <c r="AX190" i="1"/>
  <c r="E190" i="1"/>
  <c r="AX189" i="1"/>
  <c r="E189" i="1"/>
  <c r="C189" i="1"/>
  <c r="AX188" i="1"/>
  <c r="E188" i="1"/>
  <c r="AX187" i="1"/>
  <c r="E187" i="1"/>
  <c r="AX185" i="1"/>
  <c r="E185" i="1"/>
  <c r="AX186" i="1"/>
  <c r="E186" i="1"/>
  <c r="C186" i="1"/>
  <c r="AX180" i="1"/>
  <c r="AX179" i="1"/>
  <c r="E161" i="1"/>
  <c r="C161" i="1"/>
  <c r="E142" i="1"/>
  <c r="C142" i="1"/>
  <c r="AX133" i="1"/>
  <c r="AX132" i="1"/>
  <c r="E132" i="1"/>
  <c r="C132" i="1"/>
  <c r="E130" i="1"/>
  <c r="C130" i="1"/>
  <c r="AX105" i="1"/>
  <c r="AX106" i="1"/>
  <c r="AX112" i="1"/>
  <c r="AX111" i="1"/>
  <c r="AX110" i="1"/>
  <c r="AX109" i="1"/>
  <c r="AX107" i="1"/>
  <c r="AX104" i="1"/>
  <c r="AX103" i="1"/>
  <c r="AX108" i="1"/>
  <c r="E108" i="1"/>
  <c r="C108" i="1"/>
  <c r="AX40" i="1"/>
  <c r="E40" i="1"/>
  <c r="C40" i="1"/>
  <c r="AX93" i="1"/>
  <c r="E93" i="1"/>
  <c r="C93" i="1"/>
  <c r="E51" i="1" l="1"/>
  <c r="C5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Mauricio Paez Villalba</author>
    <author>Olga Marcela Vargas Valenzuela</author>
  </authors>
  <commentList>
    <comment ref="P98" authorId="0" shapeId="0" xr:uid="{51DC9299-ACEF-46B6-A44B-4AADEAF1AE1A}">
      <text>
        <r>
          <rPr>
            <b/>
            <sz val="9"/>
            <color indexed="81"/>
            <rFont val="Tahoma"/>
            <family val="2"/>
          </rPr>
          <t>Mauricio Paez Villalba:</t>
        </r>
        <r>
          <rPr>
            <sz val="9"/>
            <color indexed="81"/>
            <rFont val="Tahoma"/>
            <family val="2"/>
          </rPr>
          <t xml:space="preserve">
El valor corresponde a $1.069.552.046 (Valor de los contratistas)
$66.271.722.894 (Contrato de Auditoría)
$5.400.000.000 (Contrato de Interventoría)
Los valores pueden variar debido a que el Plan de Adquisiciones 2020 no se ha publicado.</t>
        </r>
      </text>
    </comment>
    <comment ref="K137" authorId="1" shapeId="0" xr:uid="{B173D44D-0509-46DD-8B3C-6203F6011520}">
      <text>
        <r>
          <rPr>
            <b/>
            <sz val="9"/>
            <color indexed="81"/>
            <rFont val="Tahoma"/>
            <family val="2"/>
          </rPr>
          <t>Olga Marcela Vargas Valenzuela:</t>
        </r>
        <r>
          <rPr>
            <sz val="9"/>
            <color indexed="81"/>
            <rFont val="Tahoma"/>
            <family val="2"/>
          </rPr>
          <t xml:space="preserve">
Cuantos estudios para la vigencia?</t>
        </r>
      </text>
    </comment>
  </commentList>
</comments>
</file>

<file path=xl/sharedStrings.xml><?xml version="1.0" encoding="utf-8"?>
<sst xmlns="http://schemas.openxmlformats.org/spreadsheetml/2006/main" count="4742" uniqueCount="1483">
  <si>
    <t>Perspectiva</t>
  </si>
  <si>
    <t>Objetivo Estratégico</t>
  </si>
  <si>
    <t>Iniciativa Estratégica</t>
  </si>
  <si>
    <t>Colaboradores</t>
  </si>
  <si>
    <t>Fecha Inicial programada</t>
  </si>
  <si>
    <t>Fecha Final programada</t>
  </si>
  <si>
    <t>Políticas MIPG</t>
  </si>
  <si>
    <t>Plan Anticorrupción y de Atención al Ciudadano</t>
  </si>
  <si>
    <t>PLAN DE ACCIÓN ANUAL (Dto. 612 de 2018)</t>
  </si>
  <si>
    <t>Proceso(s)</t>
  </si>
  <si>
    <t>Componente del Plan Anticorrupción</t>
  </si>
  <si>
    <t>Subcomponente</t>
  </si>
  <si>
    <r>
      <t>1.</t>
    </r>
    <r>
      <rPr>
        <sz val="7"/>
        <color theme="0"/>
        <rFont val="Arial Narrow"/>
        <family val="2"/>
      </rPr>
      <t>Plan Institucional de Archivos de la Entidad – PINAR</t>
    </r>
  </si>
  <si>
    <r>
      <t>2.</t>
    </r>
    <r>
      <rPr>
        <sz val="7"/>
        <color theme="0"/>
        <rFont val="Arial Narrow"/>
        <family val="2"/>
      </rPr>
      <t>Plan Anual de Adquisiciones</t>
    </r>
  </si>
  <si>
    <r>
      <t>3.</t>
    </r>
    <r>
      <rPr>
        <sz val="7"/>
        <color theme="0"/>
        <rFont val="Arial Narrow"/>
        <family val="2"/>
      </rPr>
      <t>Plan Anual de Vacantes</t>
    </r>
  </si>
  <si>
    <r>
      <t>4.</t>
    </r>
    <r>
      <rPr>
        <sz val="7"/>
        <color theme="0"/>
        <rFont val="Arial Narrow"/>
        <family val="2"/>
      </rPr>
      <t>Plan de Previsión de Recursos Humanos</t>
    </r>
  </si>
  <si>
    <r>
      <t>5.</t>
    </r>
    <r>
      <rPr>
        <sz val="7"/>
        <color theme="0"/>
        <rFont val="Arial Narrow"/>
        <family val="2"/>
      </rPr>
      <t>Plan Estratégico de Talento Humano</t>
    </r>
  </si>
  <si>
    <r>
      <t>6.</t>
    </r>
    <r>
      <rPr>
        <sz val="7"/>
        <color theme="0"/>
        <rFont val="Arial Narrow"/>
        <family val="2"/>
      </rPr>
      <t>Plan Institucional de Capacitación</t>
    </r>
  </si>
  <si>
    <r>
      <t>7.</t>
    </r>
    <r>
      <rPr>
        <sz val="7"/>
        <color theme="0"/>
        <rFont val="Arial Narrow"/>
        <family val="2"/>
      </rPr>
      <t>Plan de Incentivos Institucionales</t>
    </r>
  </si>
  <si>
    <r>
      <t>8.</t>
    </r>
    <r>
      <rPr>
        <sz val="7"/>
        <color theme="0"/>
        <rFont val="Arial Narrow"/>
        <family val="2"/>
      </rPr>
      <t xml:space="preserve">Plan de Trabajo Anual en Seguridad y Salud en el Trabajo </t>
    </r>
  </si>
  <si>
    <r>
      <t>9.</t>
    </r>
    <r>
      <rPr>
        <sz val="7"/>
        <color theme="0"/>
        <rFont val="Arial Narrow"/>
        <family val="2"/>
      </rPr>
      <t>Plan Anticorrupción y de Atención al Ciudadano</t>
    </r>
  </si>
  <si>
    <r>
      <t>10.</t>
    </r>
    <r>
      <rPr>
        <sz val="7"/>
        <color theme="0"/>
        <rFont val="Arial Narrow"/>
        <family val="2"/>
      </rPr>
      <t>Plan Estratégico de Tecnologías de la Información y las Comunicaciones – PETI</t>
    </r>
  </si>
  <si>
    <r>
      <t>11.</t>
    </r>
    <r>
      <rPr>
        <sz val="7"/>
        <color theme="0"/>
        <rFont val="Arial Narrow"/>
        <family val="2"/>
      </rPr>
      <t>Plan de Tratamiento de Riesgos de Seguridad y Privacidad de la Información</t>
    </r>
  </si>
  <si>
    <r>
      <t>12.</t>
    </r>
    <r>
      <rPr>
        <sz val="7"/>
        <color theme="0"/>
        <rFont val="Arial Narrow"/>
        <family val="2"/>
      </rPr>
      <t xml:space="preserve">Plan de Seguridad y Privacidad de la Información </t>
    </r>
  </si>
  <si>
    <r>
      <t>13.</t>
    </r>
    <r>
      <rPr>
        <sz val="7"/>
        <color theme="0"/>
        <rFont val="Arial Narrow"/>
        <family val="2"/>
      </rPr>
      <t>Plan Institucional de Gestión Ambiental - PIGA</t>
    </r>
  </si>
  <si>
    <t>Iniciativas Estratégicas</t>
  </si>
  <si>
    <t>Descripción</t>
  </si>
  <si>
    <t>Desarrollo Organizacional</t>
  </si>
  <si>
    <t>Optimizar la gestión de la ADRES a través de la redefinición del modelo de operación basado en procesos y la estructura organizacional, alineados a los nuevos retos de la entidad, a la estrategia definida y a las exigencias del entorno y sus grupos de valor</t>
  </si>
  <si>
    <t>Fortalecimiento del Sistema Integrado de Gestión Institucional (SIGI)</t>
  </si>
  <si>
    <t xml:space="preserve"> El Sistema Integrado de Gestión Institucional de la ADRES será la columna vertebral para la operación de la Unidad y estará alineado con las expectativas de las partes interesadas, con la estructura organizacional  definida y acorde con los lineamientos estratégicos definidos.</t>
  </si>
  <si>
    <t>Modelo de Operación por Procesos ajustado a partir del diagnóstico del entorno y del fortalecimiento del Sistema Integrado de Gestión Institucional.</t>
  </si>
  <si>
    <t>Modelo de Operación por Procesos ajustado a partir del diagnóstico del entorno y SIGI</t>
  </si>
  <si>
    <t>Rediseño Organizacional de la ADRES</t>
  </si>
  <si>
    <t>Este plan busca definir la estructura organizal óptima para la ADRES y cumplir con las etapas necesarias para aprobarla e implementarla</t>
  </si>
  <si>
    <t>Fortalecer la gestión del conocimiento con el fin de potenciar las habilidades del talento humano y los resultados institucionales</t>
  </si>
  <si>
    <t>Implementación del Modelo de Gestión y Operación del Conocimiento</t>
  </si>
  <si>
    <t>Diseñar e implementar el Modelo de Gestión y Operación del Conocimiento en la ADRES.</t>
  </si>
  <si>
    <t>•	Diagnóstico de la Gestión del Conocimiento, línea base.
•	Modelo de Gestión del Conocimiento Institucional.
•	Modelo de Gestión y operación del Conocimiento de la ADRES 
•	Estrategia de uso y apropiación institucional que fomenten la cultura para la innovación y la analítica institucional implementada
•	Escuela virtual 
•	BD de Gestión del Conocimiento (repositorios)
•	Resultados de la apropiación y aplicación del conocimiento
•	"Modelo I+D+i” formulado e implementado
•	Metodología CO-CRE-AR documentada e implementada
•	Cultura</t>
  </si>
  <si>
    <t>Apropiar soluciones tecnológicas que mejoren la entrega de valor a los beneficiarios y grupos de interés</t>
  </si>
  <si>
    <t xml:space="preserve">Fortalecer los sistemas de información que soportan los procesos de la ADRES. </t>
  </si>
  <si>
    <t>Programa a través del cual se adquieren nuevos sistemas de información o se incorporan mejoras a los existentes</t>
  </si>
  <si>
    <t>•	Herramienta de sentencias judiciales implementada
•	Herramienta de Gestión de embargos implementada
•	"Portal único de recaudo construido
•	Integraciones MUI con ERP realizadas"
•	ERP modernizado
•	Base de Datos de conocimiento implementada
•	Herramienta de gestión de la inversión implementada
•	Ajustes a sistemas de información de Recobros realizados
•	Desarrollos tecnológicos para reclamaciones implementados
•	Herramienta de restitución de recursos implementada
•	Aplicación de Reintegro de recursos en operación
•	Cargue de archivos de PISIS automatizado
•	Aplicativo de compra de cartera adoptado y administrado por ADRES
•	ORFEO implementado
•	Sistema de soporte para el SGI implementado
•	Sistema de información para el proceso de repeticiones construido</t>
  </si>
  <si>
    <t>Mejorar el relacionamiento e intercambio de información con los grupos de interés.</t>
  </si>
  <si>
    <t>Programa a través del cual se incorporan mejores prácticas relacionadas con conocimiento de los grupos de interés y la satisfacción de sus necesidades</t>
  </si>
  <si>
    <t>•	Arquitectura de interoperabilidad diseñada, implementada e integrada con arquitectura de datos y la ATR
•	Mecanismos de interoperabilidad implementados
•	Mecanismos de monitoreo implementados
•	Portal implementado
•	Interfaz de consulta implementada
•	Herramienta de monitoreo de redes sociales implementada</t>
  </si>
  <si>
    <t>Establecer el Gobierno y Gestión de Datos y Seguridad.</t>
  </si>
  <si>
    <t>Programa a través del cual se incorporan mejores prácticas relacionadas con arquitectura, desarrollo, operación y calidad de datos, así como con gestión de datos maestros, bodegas, contenidos, metadatos y seguridad de datos.</t>
  </si>
  <si>
    <t>•	Procesos de gobierno de datos publicados e implementados
•	Arquitectura de datos diseñada e implementada
•	"DRP publicado y socializado"
•	MSPI implementado
•	Herramienta de calidad de datos implementada
•	Herramienta de analítica de datos apropiadas</t>
  </si>
  <si>
    <t>Fortalecer la capacidad operativa de la Gestión de TIC.</t>
  </si>
  <si>
    <t xml:space="preserve">Programa a través del cual se incorporan mejores prácticas a nivel de cultura organizacional, procesos y tecnología al interior de la DGTIC </t>
  </si>
  <si>
    <t>•	Procesos de gobierno y Gestión de TI publicados e implementados
•	Procesos de DGTIC ajustados, publicados e implementados
•	Estructura funcional de la DGTIC aprobada por la ADRES
•	Procesos de Arquitectura Empresarial de TI implementados y socializados con los usuarios de la DGTIC 
•	ATR diseñada y aprobada 
•	Productos y servicios tecnológicos adquiridos
•	Metodología de gestión de ciclo de vida de software  diseñada, aprobada e implementada
•	"Capacitaciones y acompañamientos realizados
•	Proceso optimizado Herramientas implementadas"</t>
  </si>
  <si>
    <t>Gestión Misional</t>
  </si>
  <si>
    <t>Fortalecer la gestión del riesgo financiero, jurídico y de fraude, implementando mecanismos de monitoreo y detección de eventos atípicos, inconsistentes o irregulares, contribuyendo a la sostenibilidad financiera del SGSSS</t>
  </si>
  <si>
    <t>Optimizar las validaciones y auditorías que se realizan en los procesos de liquidación, reconocimiento y  pago de recursos del Sistema de salud</t>
  </si>
  <si>
    <t xml:space="preserve">Defensa Jurídica. </t>
  </si>
  <si>
    <t>Diseñar e implementar políticas de defensa para la Entidad y sus intereses que incluyan estrategias de carácter preventivo</t>
  </si>
  <si>
    <t>Mejorar la relación costo-beneficio de la operación, a partir del diseño e implementación de un modelo que integre las etapas de recaudo, liquidación, reconocimiento y giro de los recursos administrados para el sector salud</t>
  </si>
  <si>
    <t>Fortalecer canales y gestión de interacción con los grupos de valor</t>
  </si>
  <si>
    <t>Incidir en la toma de decisiones sobre los recursos del SGSSS a través de la producción y análisis de información</t>
  </si>
  <si>
    <t>Plan de Incidencia en Política Pública.  En donde además de generar publicaciones e investigaciones de interés, se efectúen con el objeto de incidir en decisiones de ajuste y mejora al SGSSS.</t>
  </si>
  <si>
    <t xml:space="preserve">Contribuir al saneamiento financiero del SGSSS, conciliando y pagando las diferencias en las cuentas por concepto de servicios y tecnologías no financiadas con la UPC entre la ADRES y sus posibles acreedores. </t>
  </si>
  <si>
    <t>Seguimiento</t>
  </si>
  <si>
    <t>RECURSOS</t>
  </si>
  <si>
    <t>Mejorar la eficiencia y el seguimiento al gasto institucional para fortalecer la administración de los recursos de la UGG</t>
  </si>
  <si>
    <t>GRUPOS DE VALOR</t>
  </si>
  <si>
    <t>Posicionar a la entidad con sus beneficiarios directos por la eficiencia y transparencia de su gestión</t>
  </si>
  <si>
    <t>Obtener el reconocimiento de los actores institucionales del SGSS por la calidad de su gestión</t>
  </si>
  <si>
    <t>Responsable de la iniciativa</t>
  </si>
  <si>
    <t>Valor asignado para el desarrollo de la actividad</t>
  </si>
  <si>
    <t>Producto</t>
  </si>
  <si>
    <t>Responsable del producto</t>
  </si>
  <si>
    <t>Nombre de la actividad</t>
  </si>
  <si>
    <t xml:space="preserve">Descripción de la actividad </t>
  </si>
  <si>
    <t>Entregable de la actividad</t>
  </si>
  <si>
    <t>Responsable de la actividad</t>
  </si>
  <si>
    <t>Insumos requeridos (PAA)</t>
  </si>
  <si>
    <t>Recursos</t>
  </si>
  <si>
    <t>Grupos de Valor</t>
  </si>
  <si>
    <t>PerUno</t>
  </si>
  <si>
    <t>ObjUno</t>
  </si>
  <si>
    <t>PerDos</t>
  </si>
  <si>
    <t>ObjDos</t>
  </si>
  <si>
    <t>PerTres</t>
  </si>
  <si>
    <t>ObjTres</t>
  </si>
  <si>
    <t>PerCuatro</t>
  </si>
  <si>
    <t>ObjCuatro</t>
  </si>
  <si>
    <t>ObjCinco</t>
  </si>
  <si>
    <t>ObjSeis</t>
  </si>
  <si>
    <t>ObjSiete</t>
  </si>
  <si>
    <t>ObjOcho</t>
  </si>
  <si>
    <t>ObjNueve</t>
  </si>
  <si>
    <t>ObjDiez</t>
  </si>
  <si>
    <t>Peso de la actividad</t>
  </si>
  <si>
    <t>Optimizar la gestión de la ADRES a través de la redefinición del modelo de operación basado en procesos y la estructura organizacional, alineados a sus nuevos retos, a la estrategia definida y a las exigencias del entorno y sus grupos de valor</t>
  </si>
  <si>
    <t>Gestión del Riesgo de Corrupción – Mapa de Riesgos de Corrupción</t>
  </si>
  <si>
    <t>Racionalización de trámites</t>
  </si>
  <si>
    <t>Rendición de cuentas</t>
  </si>
  <si>
    <t>Mecanismos para mejorar la atención al ciudadano</t>
  </si>
  <si>
    <t>Mecanismos para la transparencia y acceso a la Información</t>
  </si>
  <si>
    <t>Iniciativas adicionales que permitan fortalecer su estrategia de lucha contra la corrupción</t>
  </si>
  <si>
    <t xml:space="preserve">Política de Administración de Riesgos </t>
  </si>
  <si>
    <t>Construcción del Mapa de Riesgos de Corrupción</t>
  </si>
  <si>
    <t>Consulta y Divulgación</t>
  </si>
  <si>
    <t>Monitoreo y Revisión</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</si>
  <si>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</si>
  <si>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</si>
  <si>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</si>
  <si>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</si>
  <si>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Estructura administrativa y Direccionamiento estratégico</t>
  </si>
  <si>
    <t>Fortalecimiento de los canales de atención</t>
  </si>
  <si>
    <t>Talento Humano</t>
  </si>
  <si>
    <t>Normativo y procedimental</t>
  </si>
  <si>
    <t>Relacionamiento con el ciudadano</t>
  </si>
  <si>
    <t>Lineamientos de Transparencia Activa</t>
  </si>
  <si>
    <t>Elaboración los Instrumentos de Gestión de la Información</t>
  </si>
  <si>
    <t>Lineamientos de Transparencia Pasiva</t>
  </si>
  <si>
    <t>Criterio diferencial de accesibilidad</t>
  </si>
  <si>
    <t>Monitoreo del Acceso a la Información Pública</t>
  </si>
  <si>
    <t>ComUno</t>
  </si>
  <si>
    <t>ComDos</t>
  </si>
  <si>
    <t>ComTres</t>
  </si>
  <si>
    <t>ComCuatro</t>
  </si>
  <si>
    <t>ComCinco</t>
  </si>
  <si>
    <t>ComSeis</t>
  </si>
  <si>
    <t>Dependencia</t>
  </si>
  <si>
    <t>Proceso</t>
  </si>
  <si>
    <t>Dirección Administrativa y Financiera</t>
  </si>
  <si>
    <t>GAAD- Gestión Administrativa y Documental</t>
  </si>
  <si>
    <t>GCON- Gestión de Contratación</t>
  </si>
  <si>
    <t>GETH-Gestión del Talento Humano</t>
  </si>
  <si>
    <t>GFIN- Gestión Financiera Interna</t>
  </si>
  <si>
    <t>GPAD- Gestión y Prevención de Asuntos Disciplinarios</t>
  </si>
  <si>
    <t>GSCI- Gestión Servicio al Ciudadano</t>
  </si>
  <si>
    <t>Dirección de Gestión de Recursos Financieros de Salud</t>
  </si>
  <si>
    <t>GCCR- Gestión Contable y Control Recursos E.T</t>
  </si>
  <si>
    <t xml:space="preserve">GEPP- Gestión de Pagos y Portafolio </t>
  </si>
  <si>
    <t>GPRE- Gestión Presupuestal</t>
  </si>
  <si>
    <t>GRFF- Gestión de Recaudo y Fuentes de Financiación</t>
  </si>
  <si>
    <t>Dirección de Liquidaciones y Garantías</t>
  </si>
  <si>
    <t>FFEP- Fortalecimiento Financiero a EPS e IPS</t>
  </si>
  <si>
    <t>GIRC Gestión Integral Régimen Contributivo</t>
  </si>
  <si>
    <t>GIRE- Gestión Integral Régimen Especial o de Excepción</t>
  </si>
  <si>
    <t>GIRS Gestión Integral Régimen Subsidiado</t>
  </si>
  <si>
    <t>RRAR- Reintegro de Recursos Apropiados o Reconocidos sin Justa Causa</t>
  </si>
  <si>
    <t>Dirección de Otras Prestaciones</t>
  </si>
  <si>
    <t>GERC Gestión de Recobros/Cobros</t>
  </si>
  <si>
    <t>GERE- Gestión de Reclamaciones</t>
  </si>
  <si>
    <t>RSJC- Reintegro de Recursos apropiados o Reconocidos sin Justa Causa por Concepto de Recobros y Reclamaciones</t>
  </si>
  <si>
    <t>Dirección de Tecnologías de Información y Comunicaciones</t>
  </si>
  <si>
    <t>BDUA- Administración Base de Datos Única de Afiliados</t>
  </si>
  <si>
    <t xml:space="preserve">GPDI- Gestión de Proyectos de Información </t>
  </si>
  <si>
    <t>GSTE- Gestión Soporte a las Tecnologías</t>
  </si>
  <si>
    <t>Oficina Asesora de Planeación y Control de Riesgos</t>
  </si>
  <si>
    <t xml:space="preserve">DIES- Direccionamiento Estratégico </t>
  </si>
  <si>
    <t>Oficina Asesora Jurídica</t>
  </si>
  <si>
    <t>GJCC- Gestión Jurídica Cobro Coactivo</t>
  </si>
  <si>
    <t>GJRJ-Gestión Jurídica Representación Judicial</t>
  </si>
  <si>
    <t>Oficina de Control Interno</t>
  </si>
  <si>
    <t xml:space="preserve">CEGE- Control y Evaluación de la Gestión </t>
  </si>
  <si>
    <t>DAF</t>
  </si>
  <si>
    <t>DGRFS</t>
  </si>
  <si>
    <t>DLG</t>
  </si>
  <si>
    <t>DOP</t>
  </si>
  <si>
    <t>DTIC</t>
  </si>
  <si>
    <t>OAPCR</t>
  </si>
  <si>
    <t>OAJ</t>
  </si>
  <si>
    <t>OCI</t>
  </si>
  <si>
    <t>GEDO- Gestión de Desarrollo Organizacional</t>
  </si>
  <si>
    <t xml:space="preserve">Código: </t>
  </si>
  <si>
    <t xml:space="preserve">Versión:  </t>
  </si>
  <si>
    <t xml:space="preserve">Fecha de aprobación: </t>
  </si>
  <si>
    <t>Página:</t>
  </si>
  <si>
    <t>Página 1 de 1</t>
  </si>
  <si>
    <t>PLAN DE ACCIÓN INTEGRADO ANUAL ADRES</t>
  </si>
  <si>
    <t>DIES-FR07</t>
  </si>
  <si>
    <t>VARIABLE</t>
  </si>
  <si>
    <t>DEFINICIÓN</t>
  </si>
  <si>
    <t>Objetivo estratégico</t>
  </si>
  <si>
    <t>PEI  2020 - 2023 aprobado Junta Directiva</t>
  </si>
  <si>
    <t xml:space="preserve">Grandes temas sobre los cuales se agrupan  los objetivos estratégicos del Plan Estratégico Institucional - PEI de la ADRES. Y son: Desarrollo Organizacional, Gestión Misional, Recursos Financieros y Grupos de Valor </t>
  </si>
  <si>
    <t xml:space="preserve">Resultado estratégico que la ADRES se propone cumplir para lograr la misión encomendada. </t>
  </si>
  <si>
    <t>Indicadores del  Objetivo</t>
  </si>
  <si>
    <t>Riesgos del  Objetivo</t>
  </si>
  <si>
    <t>Iniciativas  Estratégicas</t>
  </si>
  <si>
    <t xml:space="preserve">Son retos específicos a través de las cuales se cumple la estrategia (Misión, Visión, Perspectivas y Objetivos Estratégicos) </t>
  </si>
  <si>
    <t>Son definidos por el responsable de la iniciativa estratégica.</t>
  </si>
  <si>
    <t xml:space="preserve">Producto </t>
  </si>
  <si>
    <t>Directivo que lidera la consecusión del producto encaminado al logro de los objetivos.</t>
  </si>
  <si>
    <t>Detalle de las acciones a realizar para lograr el VERBO antes proyectado.</t>
  </si>
  <si>
    <t xml:space="preserve">Son definidos por el responsable de la iniciativa estratégica y su equipo de trabajo </t>
  </si>
  <si>
    <t>Son definidos por el responsable de la iniciativa estratégica y su equipo de trabajo</t>
  </si>
  <si>
    <t xml:space="preserve">Es definido por el responsable del producto. </t>
  </si>
  <si>
    <t>Funcionarios o contratistas asignados para el desarrollo de la actividad</t>
  </si>
  <si>
    <t>DD-MM-AAA  en el cual se programa el inicio de la actividad</t>
  </si>
  <si>
    <t xml:space="preserve">Es definido por el responsable y los colaboradores de la actividad. </t>
  </si>
  <si>
    <t>Es definido por el responsable de la iniciativa</t>
  </si>
  <si>
    <t>Se asginarán puntos por actividad, con el fin de dar mayor relevancia a las que lo requieran. Una actividad tendrá como máximo cinco (5) puntos y como mínimo uno (1).</t>
  </si>
  <si>
    <t>Definidas por el Decreto 1499 de 2017 y se deben marcar aquellas a las cuales la actividad les aporta.</t>
  </si>
  <si>
    <t xml:space="preserve">Son seleccionadas por el responsable y los colaboradores de la actividad. </t>
  </si>
  <si>
    <t>No aplica</t>
  </si>
  <si>
    <t>NA</t>
  </si>
  <si>
    <t>¿DÓNDE SE DEFINEN?</t>
  </si>
  <si>
    <t>PLAN DE ACCIÓN INTEGRADO ANUAL ADRES
(PEI - Consulta)</t>
  </si>
  <si>
    <t>PLAN DE ACCIÓN INTEGRADO ANUAL ADRES
(Diccionario de Datos - Consulta)</t>
  </si>
  <si>
    <r>
      <t xml:space="preserve">Son productos intermedios que contribuyen a evidenciar los avances para la obtención del objetivo estratégico. 
</t>
    </r>
    <r>
      <rPr>
        <b/>
        <sz val="10"/>
        <rFont val="Arial"/>
        <family val="2"/>
      </rPr>
      <t>Ej: Documento elaborado, Actas de reunión, correos electrónico, entre otros.</t>
    </r>
  </si>
  <si>
    <r>
      <t xml:space="preserve">Resultado concreto que las iniciativas deben generar para alcanzar su objetivo más inmediato.
</t>
    </r>
    <r>
      <rPr>
        <b/>
        <sz val="10"/>
        <rFont val="Arial"/>
        <family val="2"/>
      </rPr>
      <t>Ej: Cadena de valor aprobada, metodología implementada, Sistema de información apropiado.</t>
    </r>
  </si>
  <si>
    <r>
      <t xml:space="preserve">DD-MM-AAA en el cual se programa la terminación de la actividad.  
</t>
    </r>
    <r>
      <rPr>
        <b/>
        <sz val="10"/>
        <rFont val="Arial"/>
        <family val="2"/>
      </rPr>
      <t>NOTA: Tener en cuenta que esta fecha no puede superar la vigencia.</t>
    </r>
  </si>
  <si>
    <r>
      <t xml:space="preserve">Corresponde a los recursos económicos requeridos para el desarrollo de la actividad.  
</t>
    </r>
    <r>
      <rPr>
        <b/>
        <sz val="10"/>
        <rFont val="Arial"/>
        <family val="2"/>
      </rPr>
      <t>NOTA: En caso de no requerir recursos económicos puede dejar en blanco este campo.</t>
    </r>
  </si>
  <si>
    <r>
      <t xml:space="preserve">Descripción de los recursos necesarios para el cumplimiento de la actividad. </t>
    </r>
    <r>
      <rPr>
        <b/>
        <sz val="10"/>
        <rFont val="Arial"/>
        <family val="2"/>
      </rPr>
      <t xml:space="preserve">
Ej: Sistema de información, contrato de prestación de servicios.</t>
    </r>
  </si>
  <si>
    <t xml:space="preserve">Son seleccionados por el responsable y los colaboradores de la actividad. </t>
  </si>
  <si>
    <t>Plan de Acción Anual 
(Dto. 612 de 2018)</t>
  </si>
  <si>
    <t>Dependencia de la ADRES líder de la ejecución de la actividad</t>
  </si>
  <si>
    <r>
      <t xml:space="preserve">Corresponde a los 12 planes de acción integrados según el Decreto 612 de 2018.
</t>
    </r>
    <r>
      <rPr>
        <b/>
        <sz val="10"/>
        <rFont val="Arial"/>
        <family val="2"/>
      </rPr>
      <t xml:space="preserve">
NOTA: Las actividades a ejecutar pueden pertenecer a más de un plan.</t>
    </r>
  </si>
  <si>
    <t>En el evento de seleccionar que una actividad pertenece al Plan Anticorrupción y de Atención al Ciudadano, se debe tener en cuenta que estans deben estar alineadas con los componentes y subcomponentes establecidos.</t>
  </si>
  <si>
    <r>
      <t xml:space="preserve">Se refiere a las actividades necesarias dentro de una iniciativa para la consecución del producto. Su redacción será con VERBO en infinitivo + el Objeto + condicion de calidad. 
</t>
    </r>
    <r>
      <rPr>
        <b/>
        <sz val="10"/>
        <rFont val="Arial"/>
        <family val="2"/>
      </rPr>
      <t>Ej: Elaborar el diagnóstico del estado actual del SIGI, conforme a lineamientos definidos para ello.</t>
    </r>
  </si>
  <si>
    <t>Funcionario o contratista asignado para realizar el seguimiento al desarrollo de la actividad</t>
  </si>
  <si>
    <t>Proceso responsable de la ejecución de la actividad</t>
  </si>
  <si>
    <t xml:space="preserve">El seleccionado por el responsable y los colaboradores de la actividad. </t>
  </si>
  <si>
    <t xml:space="preserve">Es seleccionada por el responsable y los colaboradores de la actividad. </t>
  </si>
  <si>
    <t xml:space="preserve">Modelo para la asignación y seguimiento de recursos </t>
  </si>
  <si>
    <t>Mejorar el relacionamiento e intercambio de información con los grupos de interés</t>
  </si>
  <si>
    <t>Fortalecer el gobierno, seguridad y gestión sobre los datos</t>
  </si>
  <si>
    <t xml:space="preserve">Fortalecer la capacidad operativa de la Gestión de TIC </t>
  </si>
  <si>
    <t>Fortalecer los sistemas de información que soportan los procesos de la ADRES</t>
  </si>
  <si>
    <t>Defensa Jurídica</t>
  </si>
  <si>
    <t>Diseño, revisión, ajuste y optimización de los controles de los procesos de   liquidación,  reconocimiento y pago de los recursos de la salud</t>
  </si>
  <si>
    <t>Fortalecer la Política de inversión de la URA</t>
  </si>
  <si>
    <t>Optimización de la operación de los procesos de recaudo, liquidación,  reconocimiento y pago de los recursos de salud</t>
  </si>
  <si>
    <t>Analítica de datos con el objeto de incidir en decisiones de ajuste y mejora al SGSSS.</t>
  </si>
  <si>
    <t>Implementación del acuerdo de punto final</t>
  </si>
  <si>
    <t>Posibles Productos</t>
  </si>
  <si>
    <t>•	Diagnóstico del SIGI incluyendo los subsistemas, los autodiagnósticos de MIPG y MOP (Usuarios y Normatividad = Productos)	
•	Estructura de gestión institucional de la ADRES - Aprobada por el CIGD	
•	Políticas institucionales de los subsistemas, conforme a la estructura definida del SIGI-	
•	Plan de actualización documental	
•	Estrategia para socializar la estructura del SIGI y su operación.	
•	Procedimientos de los procesos	
•	Actualización de riesgos de los procesos.	
•	Indicadores de procesos actualizados.	
•	Otros documentos de los procesos actualizados</t>
  </si>
  <si>
    <t xml:space="preserve">•	Matriz de interacción de procesos teniendo en cuenta el SIGI.	
•	Cadena de Valor a partir del SIGI y matriz de interacción - Aprobada.	
•	Mapa de procesos a partir de los productos identificados en diagnóstico y estructura SIGI y cadena de valor.	
•	Caracterizaciones a partir de los procesos definidos.	</t>
  </si>
  <si>
    <t>•	Caracterización Institucional
•	Diagnóstico institucional
•	Estudio de cargas
•	Propuesta modificación administrativa de la entidad
•	Decreto Planta de Personal
•	Manual específico de funciones
•	Estudio bajo los lienamientos y requerimientos del DAFP</t>
  </si>
  <si>
    <t xml:space="preserve">Fortalecer la herramienta implementada para la mitigación de riesgos (contraparte, liquidez, crédito y mercado) que evalúa la solidez financiera y gerencial de las Entidades bancarias con que la DGRFS puede operar
Sistema Integral de Monitoreo y Alertas de Fuentes y Usos	</t>
  </si>
  <si>
    <t xml:space="preserve">•	Formulación, desarrollo e implementación del portal único de recaudo de los recursos del Sistema General de Seguridad Social en Salud	
•	Integración del proceso de gestión de cobro coactivo con el proceso de gestión de recaudo y fuentes de financiación 	
•	Simplificación del proceso de compensación y de los procesos complementarios del régimen contributivo	
•	Revisión y optimización del proceso de giro directo de los recursos de la UPC de los regímenes contributivo y subsidiado	
•	Implementación de incentivos a la gestión y resultados en salud	
•	Sistema de gestión de incapacidades	
•	Diseño e implementación de la contribución parcial en el régimen subsidiado en salud	
•	Prima para las EPS por concepto de accidentes de tránsito generados por vehículos no identificados o no asegurados con la póliza del SOAT	
•	Proceso de liquidación y giro de los valores a trasferir a las Entidades Promotoras de Salud y Entidades Obligadas a Compensar para la gestión y financiación de los Servicios y Tecnologías en Salud financiadas con techos o presupuestos máximos	
•	Alternativa técnica para el proceso de verificación, control y pago de las reclamaciones 
•	Integración del proceso de gestión de cobro coactivo con el proceso de gestión de recaudo y fuentes de financiación 	
•	Implementar proceso para integrar el resultado de los pagos efectuados con el sistema financiero de la ADRES.	
•	Web Services para la operación de la BDUA	</t>
  </si>
  <si>
    <t>Implementación de Acuerdo de Punto Final</t>
  </si>
  <si>
    <t>•	Auditaría de los items de las cuentas presentadas para el saneamiento financiero por concepto de servicios y tecnologías en salud no financiadas con la UPC del régimen contributivo 
•	saneamiento contable de las cuentas de los diferentes actores del sector de la salud que suscribieron contratos de transacción en el marco de la estrategia de Punto Fnal</t>
  </si>
  <si>
    <t>•	Esquema de monitoreo que permita medir la eficiencia de los recursos de la UGG
•	Metodología para costeo de la operación institucional
•	Generar línea base para medir los costos de operación institucionales</t>
  </si>
  <si>
    <t>Posicionamiento de la ADRES en redes sociales y en medios de comunicación
Relacionamiento y rendición de cuentas con actores del sector salud y partes interesadas
Audiencia pública de rendición de cuentas
Estrategia de Rendición de Cuentas y participación ciudadana, implementada</t>
  </si>
  <si>
    <t>Diagnóstico del SIGI  elaborado</t>
  </si>
  <si>
    <t>Luisa Fernanda González Mozo</t>
  </si>
  <si>
    <t>Elaborar los autodidagnósticos de MIPG</t>
  </si>
  <si>
    <t>Elaborar los autodidagnósticos de MIPG con corte al 31 de diciembre de 2019, los cuales serán insumo para el reporte FURAG 2019 y para el diagnóstico del SIGI</t>
  </si>
  <si>
    <t>16 autodignósticos elaborados
Listados de asistencia de mesas de trabajo</t>
  </si>
  <si>
    <t>Olga Marcela Vargas Valenzuela</t>
  </si>
  <si>
    <t>Equipo OAPCR</t>
  </si>
  <si>
    <t>X</t>
  </si>
  <si>
    <t>Elaborar el Contexto Estratégico Institucional</t>
  </si>
  <si>
    <t>Elaborar el Contexto Estratégico Institucional que contenga los analisis de contexto requeridos en las políticas de MIPG.</t>
  </si>
  <si>
    <t>Documento de Contexto Estratégico aprobado</t>
  </si>
  <si>
    <t>Elaborar el Diagnóstico del sistemas de gestión y sus subsistemas.</t>
  </si>
  <si>
    <t>Se debe elaborar el diagnóstico del SIGI teniendo en cuenta los insumos:
Normatividad vigente 
Lineamientos del Sistema de Gestión Antisoborno
Partes interesadas
Productos principales de la entidad identificados 
Autodiagnósticos del MIPG
Matriz de interacción de procesos
Reporte FURAG 2019
Estado actual de los subsistemas de la entidad</t>
  </si>
  <si>
    <t>Documento de diagnóstico del SIGI consolidado</t>
  </si>
  <si>
    <t>Norela Briceño</t>
  </si>
  <si>
    <t>Manual del SIGI presentado para aprobación del CIGD</t>
  </si>
  <si>
    <t>Elaborar documento que define la estructura de operación del SIGI</t>
  </si>
  <si>
    <t>Se elabora el documento marco que define la estructura y políticas de operación del SIGI, el cual se presentará al CIGD para aprobación</t>
  </si>
  <si>
    <t>Manual del SIGI presentado para aprobación del Comité</t>
  </si>
  <si>
    <t>Plan de actualización documental</t>
  </si>
  <si>
    <t>Formular el Plan de Actualización documental que soporta el SIGI con base en el diagnóstico elaborado.</t>
  </si>
  <si>
    <t xml:space="preserve">Realizar el inventario de la documentación que se debe levantar para soportar la gestión institucional (incluye, políticas, caracterizaciones, procedimientos, guías, manuales, etc.)  </t>
  </si>
  <si>
    <t>Plan de Actualización Documental definido</t>
  </si>
  <si>
    <t>Diana Esperanza Torres</t>
  </si>
  <si>
    <t xml:space="preserve">Estrategia de socialización y sensibilización de la estructura del SIGI y su operación	</t>
  </si>
  <si>
    <t>Formular la estrategia de socialización y sensibilización de la estructura del SIGI y su operación</t>
  </si>
  <si>
    <t>Con el apoyo de comunicaciones se definirá la estratégia para socializar y sensibilizar a todos los colaboradores de la entidad la nueva estructura del SIGI y su operación</t>
  </si>
  <si>
    <t>Estrategia de socialización y sensibilización de la estructura del SIGI y su operación</t>
  </si>
  <si>
    <t>Mapa de riesgos aprobado y publicado</t>
  </si>
  <si>
    <t>Actualizar de riesgos de los procesos misionales definidos.</t>
  </si>
  <si>
    <t>Conforme a la definición del mapa de procesos, se deberán establecer las fichas de riesgos de los procesos misionales definidos</t>
  </si>
  <si>
    <t>Fichas de riesgos  de procesos misionales aprobadas</t>
  </si>
  <si>
    <t>Andrea Catalina Cuesta Ruiz</t>
  </si>
  <si>
    <t>Actualizar y publicar mapa de riesgos aprobado</t>
  </si>
  <si>
    <t>Una vez se encuentren ajustadas y aprobadas las fichas de los riesgos se deberá realizar la consolidación del mapa de riesgos para su posterior publicación</t>
  </si>
  <si>
    <t>Mapa de riesgos publicado en la página web</t>
  </si>
  <si>
    <t>Indicadores de proceso actualizados</t>
  </si>
  <si>
    <t>Diseño de indicadores de procesos misionales definidos.</t>
  </si>
  <si>
    <t>Conforme a la definición del mapa de procesos, se deberán establecer las fichas ténicas de los indicadores de los procesos misionales definidos</t>
  </si>
  <si>
    <t>Fichas técnicas de indicadores de procesos misionales aprobadas</t>
  </si>
  <si>
    <t xml:space="preserve">Juan Guillermo Corredor </t>
  </si>
  <si>
    <t>SARLAFT Implementado</t>
  </si>
  <si>
    <t>Actualizar el mapa de riesgos de los procesos misionales</t>
  </si>
  <si>
    <t>A partir de la política y documentación, identificar causas  y proponer controles o acciones para el tratamiento a los riesgos de LA y FT</t>
  </si>
  <si>
    <t>Mapas de riesgos actualizados</t>
  </si>
  <si>
    <t>Publicar para consulta ciudadana el mapa de riesgos actualizado.</t>
  </si>
  <si>
    <t xml:space="preserve">Teniendo en cuenta la identificaciones de controles y tratamiento de riesgos de LA y FT, actualizar el mapa de riesgos y publicarlo para consulta a la ciudadanía, analizando las observaciones efectuadas para su inclusión en el mapa. </t>
  </si>
  <si>
    <t>Mapa de riesgos publicado para consulta ciudadana</t>
  </si>
  <si>
    <t>Guía para la formulación y el seguimeinto de Indicadores de gestión</t>
  </si>
  <si>
    <t>Diseñar Guía para formulación y seguimento de indicadores de gestión institucional</t>
  </si>
  <si>
    <t>Elaborar un documento guía para la formulación y seguimiento a los indicadores de procesos teniendo en cuenta la  herramienta diseñada, alineada con el proceso GEDO</t>
  </si>
  <si>
    <t xml:space="preserve">SIGI Implementado </t>
  </si>
  <si>
    <t>Elaborar el lineamiento para la caracterización de usuarios de la entidad</t>
  </si>
  <si>
    <t>Elaborar este lineamiento identificando grupos de valor, de interés, temas de interés, niveles de incidencia, espacios de relacionamiento y canales de atención.</t>
  </si>
  <si>
    <t>Lineamiento para la caracterización de usuarios publicado</t>
  </si>
  <si>
    <t>Estrategia antitrámites fomulada con áreas misionales, OAPCR y DGTIC</t>
  </si>
  <si>
    <t>Formular la estrategia antitrámites con participación de los usuarios a partir del diseño y aplicación de una encuesta que permita identificar oportunidades de mejora en los trámites cargo de la ADRES y con el concurso de las áreas misionales a cargo y la DGTIC</t>
  </si>
  <si>
    <t>Formular la estrategia antitrámites con participación de los usuarios a partir del diseño y aplicación de una encuesta que permita identificar oportunidades de mejora en los trámites cargo de la ADRES, analizar y estructurar requerimientos de ajustes a procesos y procedimientos, normativos y de soluciones tecnológicos.</t>
  </si>
  <si>
    <t>Estrategia Formulada</t>
  </si>
  <si>
    <t>Olga Marcela Vargas</t>
  </si>
  <si>
    <t>Sergio Andres Soler</t>
  </si>
  <si>
    <t>Sistema de soporte para el SIGI implementado</t>
  </si>
  <si>
    <t xml:space="preserve">De acuerdo con el requerimiento identificado y el contrato suscrito, recibir y paramatrizar el aplicativo y ponerlo en operación. </t>
  </si>
  <si>
    <t>SIGI Implementado</t>
  </si>
  <si>
    <t>Proveedor</t>
  </si>
  <si>
    <t>Estrategia de comunicaciones interna implementada</t>
  </si>
  <si>
    <t xml:space="preserve">Formular la estrategia y presentar  al CIGD para su aprobación </t>
  </si>
  <si>
    <t xml:space="preserve">Diseñar la estrategia </t>
  </si>
  <si>
    <t>Documento con la descripción de la estrategia enviado a la Secretaría Técnica del CIGD con la solicitud de aprobación</t>
  </si>
  <si>
    <t>Johanna Contreras</t>
  </si>
  <si>
    <t>Miguel Camacho</t>
  </si>
  <si>
    <t xml:space="preserve">Prestación de servicios del colaborador
</t>
  </si>
  <si>
    <t>Dirección General</t>
  </si>
  <si>
    <t>Medir la percepción sobre el contenido y diseño del boletín sintonía ADRESS</t>
  </si>
  <si>
    <t>Desarrollar una encuesta de percepción sobre el contenido y diseño del boletín sintonía ADRES</t>
  </si>
  <si>
    <t xml:space="preserve">Informe que contenga la tabulación de encuenta de percepción sobre el contenido y diseño del boletín sintonía ADRES, el análisis de los resusltado y recomendaciones para su  fortalecimiento. </t>
  </si>
  <si>
    <t>x</t>
  </si>
  <si>
    <t>Fortalecer los canales de comunicación interna de la ADRES</t>
  </si>
  <si>
    <t>*Identificación de las necesidades de comunicación interna de las diferentes áreas de la Entidad
*Socializar la gestión de la entidad y la información de interes para los colaboradores através de mecanismos electrónicos (mailing, boletines informativos, fondos de pantalla, entre otros)</t>
  </si>
  <si>
    <t xml:space="preserve">*Matriz con la identificación de necesidades de comunicación interna de la ADRES
*4 boletines electrónicos sintonia ADRES por trimestre
* 3 fondos de pantalla por trimestre  </t>
  </si>
  <si>
    <t xml:space="preserve">Socializar los valores institucionales que contribuyan al mejoramiento del clima organizacional </t>
  </si>
  <si>
    <t>Desarrollar espacios de socialización con los colaboradores de la ADRES en los que se presenten los valores instiitucionales y herramientas para fortalecer la cultura organizacional</t>
  </si>
  <si>
    <t>Presentación, evidencias gráficas y listas de asistencia</t>
  </si>
  <si>
    <t>Edwin Mora</t>
  </si>
  <si>
    <t xml:space="preserve">Modelo de autoevaluación por procesos implementado </t>
  </si>
  <si>
    <t xml:space="preserve">Diego Santacruz </t>
  </si>
  <si>
    <t xml:space="preserve">1. Diseñar Modelo de Autoevaluación
</t>
  </si>
  <si>
    <t xml:space="preserve">1. Identificar que procesos  de la Entidad se incluirán en el modelo de autoevaluación de procesos
2. Definir los ítem que se van a evaluar por cada proceso
3. Diseñar y construir el Modelo (Herramienta)
</t>
  </si>
  <si>
    <t xml:space="preserve">1. Modelo de Autoevaluación (herramienta) aprobada
</t>
  </si>
  <si>
    <t xml:space="preserve">Lizeth Lamprea </t>
  </si>
  <si>
    <t xml:space="preserve">Cesar Sopó 
Orlando Sabogal
Diego Guerra
</t>
  </si>
  <si>
    <t>Equipo de Computo
Contrato de prestación de servicios (Diego Guerra).</t>
  </si>
  <si>
    <t>2. Aplicación del Modelo de Autoevaluación por Procesos</t>
  </si>
  <si>
    <t>4. Aplicar el modelo de autoevaluación a la ADRES
5. Realizar un informe de análisis de resultados de la aplicación del Modelo de Autoevaluación por Procesos</t>
  </si>
  <si>
    <t>2. Informe de Autoevaluación</t>
  </si>
  <si>
    <t>Tablas de Retención Documental-TRD, presentadas al Archivo General de la Nación AGN para convalidación.</t>
  </si>
  <si>
    <t>Preparar la documentación necesaria para la presentación ante el Comité Institucional de Gestión y Desempeño de las TRD a remitir al AGN.</t>
  </si>
  <si>
    <t>*Contar con las TRD firmadas por los lideres de cada proceso.
*Alistar toda la documentación requerida en la normatividad vigente (Ley 594 de 2000, Decreto 2578 de 2012, Decreto 2609 de 2012 articulo 8).</t>
  </si>
  <si>
    <t>TRD firmadas, presentación comité</t>
  </si>
  <si>
    <t>Juan Carlos Borda Rivas</t>
  </si>
  <si>
    <t>Alejandro Barón Rubiano</t>
  </si>
  <si>
    <t>Presentar la información al Comité Institucional de Gestión y Desempeño de las TRD a remitir al AGN.</t>
  </si>
  <si>
    <t>Elaboración de la presentación y documentos de apoyo requeridos para aprobación de las TRD.</t>
  </si>
  <si>
    <t>Presentación ante el comité.</t>
  </si>
  <si>
    <t>Entregar al AGN las TRD a Convalidar</t>
  </si>
  <si>
    <t>Diligenciamiento y entrega efectiva del documento y los soportes requeridos</t>
  </si>
  <si>
    <t>Oficio entrega TRD al Archivo General de la Nación - AGN.</t>
  </si>
  <si>
    <t>Diagnóstico  y propuesta de la estrategia para la Valoración Documental.</t>
  </si>
  <si>
    <t>Preparar y presentar  la documentación ante el Comité Institucional de Gestión y Desempeño de la valoración del acervo documental.</t>
  </si>
  <si>
    <t xml:space="preserve">Consolidación, análisis, y generación de propuesta basado en la información recolectada en la elaboración del estudio de mercado de la valoración documental. </t>
  </si>
  <si>
    <t>Documento Propuesta al CIG</t>
  </si>
  <si>
    <t>Elaboración del cronograma de actividades.</t>
  </si>
  <si>
    <t>Realizar actualización de la información económica del mercado según la decisión tomada en el Comité Institucional de Gestión y Desempeño respecto de la valoración del acervo documental. e inclusión en el plan de compras vigencia 2021 si es del caso.</t>
  </si>
  <si>
    <t>Cronograma de actividades.</t>
  </si>
  <si>
    <t>Política para Manejo de Documentos Electrónicos.</t>
  </si>
  <si>
    <t>Realizar fase de diagnóstico</t>
  </si>
  <si>
    <t>Realizar el estudio de la normatividad vigente y diagnostico de la situación actual en la ADRES. 
Alcance de la implementación del Sistema de Gestión de Documentos Electrónicos de Archivo (SGDEA)</t>
  </si>
  <si>
    <t>Informe</t>
  </si>
  <si>
    <t>Elaboración del documento.</t>
  </si>
  <si>
    <t>Realizar el documento basado en el diagnóstico</t>
  </si>
  <si>
    <t>Política Manejo de Documentos Electrónicos Aprobada.</t>
  </si>
  <si>
    <t xml:space="preserve">Sistema de Gestión Documental ORFEO. </t>
  </si>
  <si>
    <t>Acompañamiento fase I de la implementación.</t>
  </si>
  <si>
    <t>Apoyo en el levantamiento y análisis de la información para la implementación de la herramienta.</t>
  </si>
  <si>
    <t>Sera aportado por la OTIC y consiste en el manual técnico de la solución, versión que contendrá únicamente el detalle de la infraestructura a instalar.</t>
  </si>
  <si>
    <t>Acompañamiento fase II de la implementación.</t>
  </si>
  <si>
    <t>Montaje de infraestructura, parametrización y configuración del SGD Orfeo.</t>
  </si>
  <si>
    <t>Sera aportado por la OTIC y * Informe de flujo de la funcionalidad aprobada por parte la Entidad
* Plan de pruebas con los respectivos casos de prueba y resultado de estas.
* Manual Técnico actualizado, con la información de configuración y procedimientos para el servidor</t>
  </si>
  <si>
    <t>Sistema de Gestión de PQRSD CRM mejorado</t>
  </si>
  <si>
    <t>Identificar mejoras al SGCRM y realizar requerimiento técnologico a la DGTIC</t>
  </si>
  <si>
    <t>Minimo una vez semestral se identificaran mejoras a la herramienta de Gestión de  PQRSD CRM, para lo cual se diligenciara el formato de requerimientos tecnológicos dispuesto por la DGTIC. Para el desarrollo de la actividad se debe tener en cuenta la interoperabilidad con otros sistemas de la entidad.</t>
  </si>
  <si>
    <t>Requerimiento realizado y aprobado por la DAF</t>
  </si>
  <si>
    <t>Martha Ligia Serna</t>
  </si>
  <si>
    <t>Contrato Prestación de Servicios</t>
  </si>
  <si>
    <t>Realizar seguimiento a los requerimientos tecnológicos realizados</t>
  </si>
  <si>
    <t>Durante el segundo semestre del año se validara en la herramienta del CRM  la implementación de los requerimientos realizados y su usabillidad.</t>
  </si>
  <si>
    <t>Reporte de validación de implementación de las mejoras solicitadas.</t>
  </si>
  <si>
    <t>Información socializada  a los funcionarios y grupos de interés sobre servicio al ciudadano y anticorrupción</t>
  </si>
  <si>
    <t>Socializar información en temáticas relacionadas con servicio al ciudadano</t>
  </si>
  <si>
    <t xml:space="preserve">Se socializara mínimo una vez al mes información relevante para el proceso de atención al ciudadano, tales como: servicio al ciudadano,  inclusión social, Lenguaje Claro, trámites, servicios y OPAS </t>
  </si>
  <si>
    <t>Boletines, correos, volantes, afiches, actividades de talento humano listados de asistencia.</t>
  </si>
  <si>
    <t>Carolina Jiménez</t>
  </si>
  <si>
    <t>Desarrollar actividades de socialización y sensibilización en temas de autocontrol y Control Interno Disciplinario</t>
  </si>
  <si>
    <t>Campaña de sensibilización para todos los servidores en materia disciplinaria, por medio de la cual se informará cuáles son sus deberes, derechos, prohibiciones, sanciones, faltas, entre otros.</t>
  </si>
  <si>
    <t>Publicaciones en página we, redes sociales, Boletines, correos, volantes, afiches, actividades de talento humano listados de asistencia.</t>
  </si>
  <si>
    <t>Maria Teresa Salazar García</t>
  </si>
  <si>
    <t>Actividades de fortalecimiento para la lucha contra la corrupción y la relación de la entidad con grupos de valor y de interés</t>
  </si>
  <si>
    <t>Divulgar e invitar a los funcionarios de la entidad a realizar el curso virtual de lenguaje claro del DNP</t>
  </si>
  <si>
    <t>Se realizará la divulgación e invitación a todos los funcionarios de la entidad a realizar el curso de lenguaje claro que brinda el DNP para mejorar el relacionamiento con las partes interesadas. Se debe fomentar esta actividad de tal manera que por lo menos los funcionarios encargados de dar respuestas al público y de la relación con los ciudadanos, obtengan el certificado. La actividad se ejecutará en coordinación con en PIC del grupo de Gestión del Talento Humano</t>
  </si>
  <si>
    <t>Certificados de los funcionarios
Piezas de divulgación socializadas (invitaciones)</t>
  </si>
  <si>
    <t>Martha Ligia Serna
Edwin Dario Mora</t>
  </si>
  <si>
    <t>Realizar capacitación sobre conficto de intereses a los funcionarios y colaboradores de la entidad</t>
  </si>
  <si>
    <t>Con apoyo del DAFP se desarrollará la capcitación en el tema de Conflicto de intereses involucrando a los funcionarios y colaboradores de la entidad</t>
  </si>
  <si>
    <t>Listados de asistencia
Presentación</t>
  </si>
  <si>
    <t>Edwin Dario Mora</t>
  </si>
  <si>
    <t>Estrategia de mejoramiento implementada sobre el proceso de Servicio al Ciudadano</t>
  </si>
  <si>
    <t>Revisar y actualizar indicadores del proceso</t>
  </si>
  <si>
    <t>Elaboración de los indicadores del proceso de Atención al Ciudadano.</t>
  </si>
  <si>
    <t>Ficha técnica de indicadores y reporte periódico de indicadores</t>
  </si>
  <si>
    <t>Identificar acciones de mejora a partir del diagnóstico y medición FURAG</t>
  </si>
  <si>
    <t>Durante el segundo trimestre del año se evaluarán los resultados obtenidos por el FURAG y se presentaran las mejoras susceptibles de implementar en la entidad</t>
  </si>
  <si>
    <t>Diagnóstico realizado con las acciones a implementar</t>
  </si>
  <si>
    <t xml:space="preserve">Plan Estratégico de Talento Humano implementado </t>
  </si>
  <si>
    <t>Desarrollar actividades de bienestar, incentivos</t>
  </si>
  <si>
    <t>Se realizarán actividades de bienestar según lo establecido en el Programa de Bienestar Social Laboral y el Plan de Incentivos Institucionales, en cuanto a: Área de Protección y Servicios Sociales; Área de Calidad de Vida Laboral, a fin de contribuir al desarrollo integral de los servidores públicos de la entidad.</t>
  </si>
  <si>
    <t>Programa de Bienestar Social Laboral y el Plan de Incentivos Institucionales implementado</t>
  </si>
  <si>
    <t>Edwin Dario Mora Gomez</t>
  </si>
  <si>
    <t>Contrato de prestación de servicios</t>
  </si>
  <si>
    <t>Ejecutar actividades de capacitación e intervención sobre Clima organizacional y cambio cultural</t>
  </si>
  <si>
    <t>Se ejecutarán estrategias de intervención sobre clima organizacional y cambio cultural y se realizarán actividades  de capacitaciones según lo establecido en el Plan Institucional de Capacitación (contemplando 5 grandes líneas: Gobernanza para la Paz; Gestión del Conocimiento; Creación de Valor Público; Necesidades por dependencia y de acuerdo con la estructura según la normatividad sobre la Inducción y Reinducción) a fin de apoyar y fomentar el crecimiento de los colaboradores en la entidad</t>
  </si>
  <si>
    <t>Plan Institucional de Capacitación implementado
Estrategias de intervención sobre Clima organizacional y cambio cultural realizadas</t>
  </si>
  <si>
    <t xml:space="preserve">Francy Abril Morales 
Laddy Astrid Giraldo Piedrahita </t>
  </si>
  <si>
    <t>Ejecutar actividades de Seguridad y Salud en el Trabajo</t>
  </si>
  <si>
    <t>Plan de Trabajo Anual en Seguridad y Salud en el Trabajo (SST) implementado
Batería de Riesgo Psicosocial aplicada.
Estudios de iluminación, ruido y temperatura realizada; elementos ergonómicos suministrados</t>
  </si>
  <si>
    <t>Realizar seguimiento a las actividades establecidas en los planes de talento humano</t>
  </si>
  <si>
    <t xml:space="preserve">Documento de seguimiento a:
- Plan Anual de Vacantes
- Plan de Previsión de Recursos Humanos 
- Plan de Trabajo Anual en Seguridad y Salud en el Trabajo (SST)
- Plan Institucional de Capacitación
-Programa de Bienestar Social Laboral y el Plan de Incentivos Institucionales
</t>
  </si>
  <si>
    <t>Información de la Gestión del Talento Humano alimentada en los módulos del sistema de información de Nómina "SIAN"</t>
  </si>
  <si>
    <t>Matriz de interacción de procesos elaborada</t>
  </si>
  <si>
    <t>Establecer el estado actual de la interacción de los procesos de la entidad y proponer la matriz de interacción de procesos mejorada</t>
  </si>
  <si>
    <t>Establecer el estado actual de la interacción de los procesos de la entidad a través de la matriz de interacción de procesos, de tal manera que se evidencien las posibles puntos de mejora en la cadena de valor</t>
  </si>
  <si>
    <t>Matrices de interacción de procesos actual y propuesta</t>
  </si>
  <si>
    <t>Mapa de procesos aprobado</t>
  </si>
  <si>
    <t>Construir Cadena de Valor de la entidad</t>
  </si>
  <si>
    <t>A partir del diagnóstico del SIGI y de la matriz de interacción de procesos, se construye la cadena de valor de la entidad la cual debe ser presentada para aprobación del CIGD</t>
  </si>
  <si>
    <t>Cadena de valor aprobada
Acta de Comité
Listados de asistencia de mesas de trabajo</t>
  </si>
  <si>
    <t>Construir mapa de procesos de la entidad.</t>
  </si>
  <si>
    <t>A partir de los productos identificados en diagnóstico, en la  estructura SIGI y  en la cadena de valor, se contruye el mapa del procesos el cual debe ser presentado para su aprobación ante el CIGD</t>
  </si>
  <si>
    <t>Mapa de procesos aprobado
Acta de Comité</t>
  </si>
  <si>
    <t>Amanda Buitrago</t>
  </si>
  <si>
    <t>Caracterizaciones  de procesos actualizadas</t>
  </si>
  <si>
    <t>Elaborar las caracterizaciones a partir de los procesos definidos.</t>
  </si>
  <si>
    <t>Teniendo en cuenta los productos definidos y el mapa de procesos aprobado, elaborar las caracterizaciones de los procesos establecidos.</t>
  </si>
  <si>
    <t>Caracterizaciones  de procesos actualizadas
Listados de asistencia de mesas de trabajo</t>
  </si>
  <si>
    <t>Actualizar el Listado Maestro de Documentaos</t>
  </si>
  <si>
    <t>A partir de la actualización de la documentación de los procesos realizada en 2019, actualizar el Listado Maestro de Documentos y publicarlo para consulta de los colaboradores de la entidad.</t>
  </si>
  <si>
    <t>Listado Maestro de Documentos actualizado y publicado (Interna)</t>
  </si>
  <si>
    <t>Actualización documental Proces Direccionamiento Estratégico</t>
  </si>
  <si>
    <t>Actualizar documentación Direccionamiento Estratégico</t>
  </si>
  <si>
    <t>Ajustar los documentos del proceso conforme a los formatos establecidos y los objetivos del proceso en el que se incluye el proceso de Administración de Riesgos.</t>
  </si>
  <si>
    <t>Caracterización, procedimientos, mapa de riesgos, indicadores de proceso actualizados</t>
  </si>
  <si>
    <t>Actualización Documental Proceso Gestión del Desarrollo Organizacional</t>
  </si>
  <si>
    <t>Actualizar documentación Gestión del Desarrollo Organizacional</t>
  </si>
  <si>
    <t>Ajustar los documentos del proceso conforme a los formatos establecidos y los objetivos del proceso.</t>
  </si>
  <si>
    <t>Diagnóstico institucional de la Gestión del Talento Humano y estudio de cargas laborales</t>
  </si>
  <si>
    <t>Contrato de consultoría - prestación de servicios</t>
  </si>
  <si>
    <t>Estudio técnico de rediseño institucional</t>
  </si>
  <si>
    <t>Realizar el estudio técnico de rediseño institucional y gestionarlo frente instancias pertinentes</t>
  </si>
  <si>
    <t>El estudio técnico debe contener la información y la documentación de acuerdo a la guía de rediseño institucional del DAFP.
La actividad se desarrolla en coordinación con las dependencias involucradas en la recopilación, elaboración y validación de información</t>
  </si>
  <si>
    <t>Estudio técnico de rediseño institucional entregado al DAFP
Borrador de Decretos de restructuración
Borrador de Manual de funciones
Oficios presentados a las instancias pertinentes</t>
  </si>
  <si>
    <t>DIES- Direccionamiento Estratégico 
GEDO- Gestión de Desarrollo Organizacional
GETH-Gestión del Talento Humano</t>
  </si>
  <si>
    <t>Tablero de Control con los indicadores y datos estratégicos y misionales de la entidad</t>
  </si>
  <si>
    <t>Diseñar  y elaborar un tablero de Control con los indicadores y datos estratégicos y misionales de la entidad</t>
  </si>
  <si>
    <t xml:space="preserve">Diseñar el tablero de control para el seguimiento y  monitoreo de las cifras principales de la gestión institucional y la metodología para su reporte. </t>
  </si>
  <si>
    <t>Tablero de Control de Datos y metodología definidos</t>
  </si>
  <si>
    <t>Giovanny Otalora</t>
  </si>
  <si>
    <t>Profesional con experiencia en análisis y tratamiento de datos</t>
  </si>
  <si>
    <t>modelo de Gestión y operación del Conocimiento Institucional</t>
  </si>
  <si>
    <t>Diagnóstico de la Gestión del Conocimiento</t>
  </si>
  <si>
    <t>Elaborar un documento de diagnóstico de la Gestión del conocimiento de la entidad con base en los lineamientos del DAFP como líder de esta política.</t>
  </si>
  <si>
    <t>Documento con la descripción del modelo</t>
  </si>
  <si>
    <t>Formulación del modelo de Gestión y operación del Conocimiento Institucional</t>
  </si>
  <si>
    <t>Definir equipo líder, roles y responsabilidades, objetivos,alcance, elementos que la conforman, criterios de calidad, metodologías,  estrategia de uso y apropiación e integración con otras políticas y planes.</t>
  </si>
  <si>
    <t>Estudios y/o Públicaciones DGRFS</t>
  </si>
  <si>
    <t>Marcela Brun</t>
  </si>
  <si>
    <t>Características de perfilamiento de datos con calidad</t>
  </si>
  <si>
    <t>Sergio Andrés Soler Rosas</t>
  </si>
  <si>
    <t>Definir las características que perfilan la calidad de los datos</t>
  </si>
  <si>
    <t>Definición de las características y significado de la calidad de los datos para ADRES.</t>
  </si>
  <si>
    <t>Perfilamiento de datos</t>
  </si>
  <si>
    <t>Documento y artefactos de Arquitectura de datos</t>
  </si>
  <si>
    <t>Definir y diseñar la arquitectura de datos</t>
  </si>
  <si>
    <t>Estructuración segmentada (datos transaccionales, de referencia, de análisis y maestros) de los modelos de datos e integración al SIG</t>
  </si>
  <si>
    <t>Arquitectura de datos documentada</t>
  </si>
  <si>
    <t>Base de datos maestra y de referencia inicial poblada</t>
  </si>
  <si>
    <t>Construir y poblar la base de datos maestra y de referencia inicial Fase I</t>
  </si>
  <si>
    <t>Construcción y poblamiento de los modelos entidad relación de las bases de datos maestras y de referencia en una versión inicial que será afinada en fases subsiguientes</t>
  </si>
  <si>
    <t>Base de datos maestra y de referencia poblada</t>
  </si>
  <si>
    <t>Bodega de datos y tableros de mando</t>
  </si>
  <si>
    <t>Construir y poblar una bodega de datos</t>
  </si>
  <si>
    <t>Bodega de datos</t>
  </si>
  <si>
    <t>Modelo de Seguridad y Privacidad - MSPI Gestionado</t>
  </si>
  <si>
    <t>Gestionar el MSPI con la socialización al interior de la ADRES en temas de Seguridad y Privacidad de la Información</t>
  </si>
  <si>
    <t>Memorias de la capacitación (Presentación, listados de asistencia</t>
  </si>
  <si>
    <t>Realizar campañas de sensibilización sobre la Seguridad de la Información</t>
  </si>
  <si>
    <t>Memorias de sensibilización ( Boletín electrónico, fondos de pantalla)</t>
  </si>
  <si>
    <t>Implementar doble factor de autenticación en los procesos de la ADRES</t>
  </si>
  <si>
    <t>Aplicar el doble factor de autenticación para las cuentas de la Entidad que obedezcan a @adres.gov.co, con el fin de implementar medidas de seguridad adicionales para el ingreso de usuarios fuera de las instalaciones de la Entidad</t>
  </si>
  <si>
    <t>Doble Factor de autenticación implementado</t>
  </si>
  <si>
    <t>Actualizar inventario de activos de Información de los procesos de la ADRES</t>
  </si>
  <si>
    <t>Consolidar la actualización de los activos de información de los diferentes procesos de la ADRES, conforme con lo definido en la guía Metodología de clasificación y valoración de activos de información definida al interior de la DGTIC</t>
  </si>
  <si>
    <t>Matriz de activos de información actualizada</t>
  </si>
  <si>
    <t>Realizar análisis de vulnerabilidades dentro de la infraestructura tecnológica de la Entidad</t>
  </si>
  <si>
    <t>Una vez se lleve a cabo la migración del centro de datos, se llevará a cabo el análisis de vulnerabilidades y pruebas de penetración con el propósito de identificar brechas de seguridad dentro de la infraestructura instalada</t>
  </si>
  <si>
    <t>Informe de Análisis de vulnerabilidades</t>
  </si>
  <si>
    <t>Conjunto de datos abiertos publicado</t>
  </si>
  <si>
    <t>Generar y publicar conjunto de datos abiertos</t>
  </si>
  <si>
    <t>Conforme con el procedimiento definidos para la gestión de datos abiertos dentro de la ADRES, se llevará acabo la publicación de un conjunto de datos abiertos  dentro de los portales definidos por el MinTIC</t>
  </si>
  <si>
    <t>Colaboradores  OAPCR</t>
  </si>
  <si>
    <t>Herramientas de auditoria al acceso a los datos y de DLP implementadas en una fase inicial.</t>
  </si>
  <si>
    <t xml:space="preserve">A partir de la identificación de mecanismos idóneos que permitan generar la trazabilidad y temporalidad del acceso, uso y obtención de información se implementan las acciones que permitan evidenciar  la trazabilidad y temporalidad del acceso, uso de información </t>
  </si>
  <si>
    <t>Fortalecimiento del MSPI</t>
  </si>
  <si>
    <t>Fortalecer la gestión de riesgos asociados a servicios tecnológicos al implementar las acciones requeridas para cerrar las brechas en el MSPI identificadas a través de la herramienta de diagnóstico de MinTIC</t>
  </si>
  <si>
    <t>A partir  de la construcción de la declaración de aplicabilidad y la identificación de las brechas en los controles de Seguridad de la Información, se procede a establecer los requerimientos necesarios para fortalecer el MSPI.</t>
  </si>
  <si>
    <t>Declaración de aplicabilidad  evaluada con su plan de implementación</t>
  </si>
  <si>
    <t>DRP ajustado</t>
  </si>
  <si>
    <t>Fortalecer la gestión de riesgos asociados a servicios tecnológicos al revisar y ajustar el Plan de Recuperación de Desastres - DRP</t>
  </si>
  <si>
    <t>Tomando como insumo la revisión del BIA elaborado por la OAPCR, se procederá a hacer eventuales ajustes al DRP</t>
  </si>
  <si>
    <t>Alta disponibilidad a nivel de bases de datos en operación</t>
  </si>
  <si>
    <t xml:space="preserve">Fortalecer la gestión de riesgos asociados a servicios tecnológicos al definir los mecanismos de alta disponibilidad a niveles de bases de datos </t>
  </si>
  <si>
    <t>Mejorar la gestión y operación de la Dirección de Gestión de TIC</t>
  </si>
  <si>
    <t>A partir de la selección de un conjunto de procesos de ITIL, se desarrollará una primera fase de adaptación y mejora de los procesos de gestión de la DGTIC.</t>
  </si>
  <si>
    <t>Procesos de gestión de DGTIC aprobados y adoptados.</t>
  </si>
  <si>
    <t>Propuesta de ajuste organizacional de la planta actual de la DGTIC</t>
  </si>
  <si>
    <t>Diseñar, definir y apropiar una ATR por la DGTIC para toda la ADRES</t>
  </si>
  <si>
    <t>Utilizando una metodología para diseño y construcción de arquitecturas tecnológicas se procederá a formular la ATR para la ADRES y su apropiación por parte de la DGTIC</t>
  </si>
  <si>
    <t>Documentos de la ATR
Registro de actividades asociadas al uso y apropiación de la ATR</t>
  </si>
  <si>
    <t>Arquitectura empresarial apropiada por la DGTIC</t>
  </si>
  <si>
    <t>Socializar los procedimientos relacionados al proceso de Arquitectura empresarial</t>
  </si>
  <si>
    <t>Una vez aprobado el proceso y procedimientos de Arquitectura Empresarial, se llevará a cabo la socialización de este a los enlaces de proceso, coordinadores de grupos internos, jefes y directores de oficinas</t>
  </si>
  <si>
    <t>Memorias de la socialización (Presentación, listados de asistencia)</t>
  </si>
  <si>
    <t>Centro de datos fortalecido y mejorado</t>
  </si>
  <si>
    <t>Plataforma Tecnológica Sistemas operativos y bases de datos actualizada a última versión estable.</t>
  </si>
  <si>
    <t>Actualizar a últimas versiones de la plataforma tecnológica (software base)</t>
  </si>
  <si>
    <t>Informe de migración a y plataforma tecnológica operando en última versión estable.</t>
  </si>
  <si>
    <t>Activos de TI revisados y optimizados en su configuración y operación.</t>
  </si>
  <si>
    <t>Revisar, ajustar y mejorar la configuración y operación de los activos de TI que soportan la plataforma tecnológica crítica de la ADRES.</t>
  </si>
  <si>
    <t>Es necesario revisar, ajustar y mejorar la configuración y operación de los activos de TI que soportan la plataforma tecnológica crítica de la ADRES.</t>
  </si>
  <si>
    <t xml:space="preserve">Informe de configuración y mejoramiento de:
- RED LAN
- FIREWALL
- RED WAN
- Directorio Activo
</t>
  </si>
  <si>
    <t>Plan Estratégico de Tecnologías de la Información y las Comunicaciones gestionado.</t>
  </si>
  <si>
    <t>Realizar el seguimiento a la ejecución del PETI</t>
  </si>
  <si>
    <t>Orfeo en operación</t>
  </si>
  <si>
    <t>Fortalecer el proceso de gestión documental con la implementación y puesta en operación del sistema de información ORFEO</t>
  </si>
  <si>
    <t xml:space="preserve">Con base en los requerimientos identificados para la gestión documental (tablas de retención documenta, tablas de control de acceso, metadatos, gestión de archivo lógico y físico, correspondencia y PQRS entre otros) se procede a hacer la implementación y parametrización del sistema </t>
  </si>
  <si>
    <t>Mejorar la calidad de los datos de afiliados en la BDUA.</t>
  </si>
  <si>
    <t xml:space="preserve">BDUA validada con fuentes de datos de referencia. </t>
  </si>
  <si>
    <t>Realizar e informar a las EPS los resultados de las auditorías que se realicen,</t>
  </si>
  <si>
    <t>Auditorías realizadas e informadas a las EPS.</t>
  </si>
  <si>
    <t>Realizar la gestión con el Ministerio para tener datos complementarios de los afiliados para mejorar los procesos de operación.</t>
  </si>
  <si>
    <t>Solicitudes de datos adicionales de afiliados para ubicación y condiciones socioeconómicas,</t>
  </si>
  <si>
    <t>Mejorar los datos de identificación de los afiliados para asegurar los procesos de liquidación y reconocimiento de recursos.</t>
  </si>
  <si>
    <t>Convenio con Migración Colombia.
Cruces de información con DIAN y otros actores</t>
  </si>
  <si>
    <t>Solución tecnológica para fortalecer el proceso de compra de cartera</t>
  </si>
  <si>
    <t>Portal Web fase I</t>
  </si>
  <si>
    <t>Levantar y documentar los requerimientos funcionales y tecnológicos de la extranet</t>
  </si>
  <si>
    <t xml:space="preserve">Con base en entrevistas directas  con los grupos de valor, los modelos de datos de la nueva arquitectura y una estructura inicial de la nueva arquitectura tecnológica de referencia se procede a identificar los requerimientos para el portal Web </t>
  </si>
  <si>
    <t>Documento de requerimientos funcionales y tecnológicos de la extranet</t>
  </si>
  <si>
    <t xml:space="preserve">Diseñar e implementar la estructura y funcionalidades de la extranet fase 1 y la Página Web (Portal Web) </t>
  </si>
  <si>
    <t>Con base en los requerimientos funcionales y tecnológicos levantados a partir de las entrevistas con los grupos de valor seleccionados para la primera fase y los diseños de la página Web levantados se definen las especificaciones y se hacen los diseños de la estructura para la extranet y la página Web.
Posteriormente, a partir del diseño de la estructura de la Extranet y Página Web, se procede a la construcción del Portal Web</t>
  </si>
  <si>
    <t>Portal Web en construcción (Fecha estimada de terminación 19/02/2021)</t>
  </si>
  <si>
    <t>Portal Único de Recaudo - PUR</t>
  </si>
  <si>
    <t>Diseñar, construir e implantar el PUR</t>
  </si>
  <si>
    <t>Con base en los requerimientos funcionales y tecnológicos levantados a partir de las entrevistas con funcionarios de la ADRES (DGRFS - Grupo Interno Gestión de Recaudo)se hacen los diseños de la estructura para el PUR.
Posteriormente, a partir del diseño de la estructura  se procede a la construcción del Portal PUR, el cual hará parte integral del Portal Web y la extranet</t>
  </si>
  <si>
    <t>Requerimientos funcionales y tecnológicos de Interoperabilidad</t>
  </si>
  <si>
    <t>Identificar los requerimientos funcionales y tecnológicos para la Interoperabilidad con los grupos de valor seleccionados</t>
  </si>
  <si>
    <t>Con base en el modelo de interoperabilidad adoptado de MinTIC se procede a identificar los requerimientos para  ajustes a los procesos de interoperabilidad que actualmente se desarrollan con los grupos de valor seleccionados</t>
  </si>
  <si>
    <t>Requerimientos funcionales y tecnológicos de Interoperabilidad identificados</t>
  </si>
  <si>
    <t>Definir si el entregable o producto queda implementado en 2020 o 2021.</t>
  </si>
  <si>
    <t>Elaborar las tablas de referencia de los servicios y tecnologías no financiadas con la UPC y de los servicios excluidos</t>
  </si>
  <si>
    <t xml:space="preserve">Documento diagnóstico de las causas de litigiosidad </t>
  </si>
  <si>
    <t>Fabio Rojas</t>
  </si>
  <si>
    <t xml:space="preserve">
Proyección de posibles conflictos jurídicos que podría enfrentar la ADRES</t>
  </si>
  <si>
    <t>A partir de un análisis de causas de litigiosidad que ha asumido la Entidad historicamente, se elaborará la proyección de los posibles conflictos jurídicos que se puedan generar</t>
  </si>
  <si>
    <t>Documento con el análisis de las causas de la ligitiosidad actuales y posibles de la ADRES</t>
  </si>
  <si>
    <t>Rodrigo Rincón
Julio Rodriguez</t>
  </si>
  <si>
    <t xml:space="preserve">Grupo de representación judicial 
Grupo de acciones constitucionales </t>
  </si>
  <si>
    <t>Documento  de análisis de los fallos proferidos</t>
  </si>
  <si>
    <t xml:space="preserve">Elaboración análisis de los fallos proferidos
</t>
  </si>
  <si>
    <t>Realizar un análisis descriptivo de los fallos judiciales que se han proferido para la ADRES</t>
  </si>
  <si>
    <t>Documento que contenga el análisis de los fallos proferidos en el año 2019 e identifique argumentos que podrían ser tenidos en cuenta en las estrategias de defensa</t>
  </si>
  <si>
    <t>Documento que contenga el análisis de los fallos proferidos en el año 2020 e identifique argumentos que podrían ser tenidos en cuenta en las estrategias de defensa</t>
  </si>
  <si>
    <t>Documento diagnóstico de la gestión jurídica del proceso de representación judicial</t>
  </si>
  <si>
    <t>Balance de la gestión jurídica de la Entidad</t>
  </si>
  <si>
    <t xml:space="preserve">Realizar el balance de la gestión jurídica del proceso de representación judicial del año 2020 </t>
  </si>
  <si>
    <t xml:space="preserve">Documento que contenga el balance de la gestión jurídica del proceso de representación judicial del año 2020 </t>
  </si>
  <si>
    <t xml:space="preserve">Formulación y difusión de la política de defensa judicial </t>
  </si>
  <si>
    <t xml:space="preserve">Identificación de estrategias de defensa (ABC jurídico por proceso)
</t>
  </si>
  <si>
    <t xml:space="preserve">Descripción de las líneas de defensa asociados a las principales causas de ligitiosidad de la ADRES </t>
  </si>
  <si>
    <t xml:space="preserve">Documento que contena la descripción de las estrategias de defensa asociados a las principales causas de ligitiosidad de la ADRES </t>
  </si>
  <si>
    <t>Rodrigo Rincón</t>
  </si>
  <si>
    <t xml:space="preserve">Grupo de representación judicial </t>
  </si>
  <si>
    <t>Socializacion de estrategias de defensa</t>
  </si>
  <si>
    <t>Reunión de difusión con funcionarios de las áreas misionales</t>
  </si>
  <si>
    <t>Listado de asistencia y presentación</t>
  </si>
  <si>
    <t xml:space="preserve">Trabajo con otros agentes </t>
  </si>
  <si>
    <t xml:space="preserve">Diseño de la estrategia de asistencia técnica a jueces y difusión de información relevante a tener en cuenta en fallos judiciales en materia de salud (con el acompañamiento del Ministerio), definición del alcance e identificación de actores que pueden vincularse a su implementación </t>
  </si>
  <si>
    <t xml:space="preserve">Diseñar la estrategia para la estructuración de asistencia técnica a los operadores judiciales. </t>
  </si>
  <si>
    <t>Estrategia diseñada</t>
  </si>
  <si>
    <t xml:space="preserve">Oficina Asesora Jurídica
Grupo de representación judicial </t>
  </si>
  <si>
    <t>Estrategia de asistencia técnica a jueces y difusión de información relevante a tener en cuenta en fallos judiciales en materia de salud (con el acompañamiento del Ministerio)</t>
  </si>
  <si>
    <t xml:space="preserve">Proyectar de manera clara y precisa la información que requiere conocer el operador judicial en las materias de competencia de la ADRES </t>
  </si>
  <si>
    <t xml:space="preserve">Cartillas contentivas de los procedimientos las cuales serán compartidas con la judicatura. </t>
  </si>
  <si>
    <t>Documento de análisis de los cambios normativos que puedan afectar a la ADRES</t>
  </si>
  <si>
    <t>Identificar los proyectos de Ley, Decreto o Resolución que pueden tener un impacto en la Entidad</t>
  </si>
  <si>
    <t xml:space="preserve">Elaborar un cuandro resumen con la información sobre el proponente o autor de la iniciativa, fecha de presentación, resumen y estado </t>
  </si>
  <si>
    <t xml:space="preserve">Cuadro resumen trimestral de los proyectos normativos con impacto </t>
  </si>
  <si>
    <t>Juan Pablo Galvis</t>
  </si>
  <si>
    <t>Conceptos OAJ</t>
  </si>
  <si>
    <t>Se requiere la contratación de un (1) profesional en ciencias políticas</t>
  </si>
  <si>
    <t>Análisis de los proyectos de Ley, Decreto o Resolución que pueden tener un impacto en la Entidad</t>
  </si>
  <si>
    <t>Identificación de los proyectos de Ley, Decreto o Resolución con impacto; solicitud de posición, apoyo y/o insumos a las áreas misionales iimplicadas; consolidación y elaboración del concepto escrito</t>
  </si>
  <si>
    <t xml:space="preserve">Conceptos expedidos exponiendo la posición de la Entidad ante el Legislador o el ente regulador </t>
  </si>
  <si>
    <t xml:space="preserve">Proceso de liquidación de las prestaciones económicas ajustado,  el cual integra reglas, validaciones y controles para su optimización  y evitar reconocimientos sin justa causa. </t>
  </si>
  <si>
    <t>Elaborar un diagnóstico que permita ajustar el proceso de liquidación de las prestaciones económicas y  que integre reglas, validaciones y controles para su optimización.</t>
  </si>
  <si>
    <t xml:space="preserve">Revisar las condiciones actuales del proceso de liquidación de las prestaciones económicas y con base en el marco normativo, identificar ajustes en las reglas, validaciones y controles que deban establecerse para optimizar dicho proceso y evitar reconocimientos sin justa causa </t>
  </si>
  <si>
    <t xml:space="preserve">Documento de diagnóstico </t>
  </si>
  <si>
    <t>Puestos de trabajo
Sistemas de información</t>
  </si>
  <si>
    <t>Documentar el ajuste al proceso de liquidación de las prestaciones económicas en el cual se evidencien las reglas, validaciones y controles para su optimización.</t>
  </si>
  <si>
    <t xml:space="preserve">Actualizar los documentos que hacen parte del proceso de liquidación de las prestaciones económicas a partir de los ajustes al mismo y con base en el marco normativo, de manera que incluya las reglas, validaciones y controles definidos para optimizar dicho proceso y evitar reconocimientos sin justa causa </t>
  </si>
  <si>
    <t>Documentos del ajuste al proceso de liquidación de las prestaciones económicas</t>
  </si>
  <si>
    <t>Proceso de la liquidación de la Unidad de Pago por Capitación de los regímenes contributivo y subsidiado ajustado, debe integrar reglas, validaciones y controles para optimizar su operación</t>
  </si>
  <si>
    <t>Elaborar un diagnóstico que permita identificar los ajustes para el proceso de liquidación de la UPC del RC y RS</t>
  </si>
  <si>
    <t>Revisar las condiciones actuales del proceso de liquidación de la UPC del RC y RS, con base en el marco normativo, identificar ajustes en las reglas, validaciones y controles que deban establecerse para optimizar dicho proceso y evitar riesgos identificados.</t>
  </si>
  <si>
    <t>Documento de diagnóstico de los procesos de liquidación de la UPC del RC y RS</t>
  </si>
  <si>
    <t>Proceso de corrección de registros compensados ajustado, el cual requiere integrar reglas, validaciones y controles para optimizar su operación</t>
  </si>
  <si>
    <t>Elaborar un diagnóstico que permita ajustar el proceso de corrección de registros compensados</t>
  </si>
  <si>
    <t>Revisar las condiciones actuales del proceso de corrección de registros compensados, con base en el marco normativo, identificar ajustes en las reglas, validaciones y controles que deban establecerse para optimizar dicho proceso y evitar riesgos identificados.</t>
  </si>
  <si>
    <t>Documentar el ajuste al proceso de corrección de registros compensados; en el cual se evidencien las reglas, validaciones y controles unificado, para su optimización.</t>
  </si>
  <si>
    <t>Actualizar los documentos que hacen parte del proceso de corrección de registros compensados,  a partir de los ajustes al mismo y con base en el marco normativo, de manera que incluya las reglas, validaciones y controles definidos para optimizar dicho proceso</t>
  </si>
  <si>
    <t>Documentos del ajuste al proceso de  corrección de registros compensados</t>
  </si>
  <si>
    <t xml:space="preserve">Requerimiento y gestión con la DGTIC para desarrollar e implementar las validaciones y controles en el aplicativo que ejecuta la corrección de registros compensados
</t>
  </si>
  <si>
    <t xml:space="preserve">Identificar las necesidades de ajuste del aplicativo, proyectar comunicación a DGTIC a partir de mesas de trabajo, participar en el proceso de parametrización en caso de ser necesario así como en las pruebas de mejora al aplicativo y finalmente aprobar la liberación del sistema de información que cumpla con las expectativas solicitadas. </t>
  </si>
  <si>
    <t>Sistema de información para desarrollar e implementar las validaciones y controles en el aplicativo que ejecuta de corrección de registros compensados aceptado y en funcionamiento.</t>
  </si>
  <si>
    <t>Metodología de verificaciones a los resultados del proceso de liquidación y reconocimiento de la UPC de los regímenes contributivo y subsidiado diseñada e implementada.</t>
  </si>
  <si>
    <t>Expedir la metodología de verificaciones a los resultados del proceso de liquidación y reconocimiento de la UPC de los regímenes contributivo y subsidiado</t>
  </si>
  <si>
    <t>Elaborar una metodología que permita establecer variables para la verificación de los resultados de los procesos de la liquidación y reconocimiento de la UPC de los regímenes contributivo y subsidiado, y proponer mejoras a las reglas, validaciones y controles implementados.</t>
  </si>
  <si>
    <t>Documento con la metodología propuesta y aprobada por el líder de proceso</t>
  </si>
  <si>
    <t>Puestos de trabajo
Sistemas de información
Gestores de operación asignados</t>
  </si>
  <si>
    <t>Procedimiento de auditoría a los reconocimientos de UPC optimizado, mediante la automatización de las actividades de reintegro de recursos del aseguramiento</t>
  </si>
  <si>
    <t xml:space="preserve">Desarrollar las funcionalidades del aplicativo para realizar las actividades del procedimiento de reintegro de recursos del aseguramiento, participar en mesas de trabajo con los usuarios del aplicativo con la DLG </t>
  </si>
  <si>
    <t xml:space="preserve">Aplicativo de reintegro de recursos del aseguramiento entregado
</t>
  </si>
  <si>
    <t>Esta creo que se puede Integrar con la que tiene identificada DLyG (DGRFS), la dos estan señaladas en verde</t>
  </si>
  <si>
    <t>GIRS Gestión Integral Régimen Subsidiado
GIRC Gestión Integral Régimen Contributivo</t>
  </si>
  <si>
    <t>GIRS Gestión Integral Régimen Subsidiado
GIRC Gestión Integral Régimen Contributivo
RRAR Reintegro de recursos apropiados y reconocidos sin justa causa del aseguramiento</t>
  </si>
  <si>
    <t>RRAR Reintegro de recursos apropiados y reconocidos sin justa causa del aseguramiento</t>
  </si>
  <si>
    <t>Sistema Integral de Monitoreo y Alertas de Fuentes y Usos</t>
  </si>
  <si>
    <t>Diseñar e implementar un Sistema Integral de Monitoreo y Alertas de Fuentes y Usos a herramienta, para los resultados de los porcesos de LMA y Compensación.</t>
  </si>
  <si>
    <t>Sistema Integral de Monitoreo y Alertas de Fuentes y Usos - LMA y Compensación</t>
  </si>
  <si>
    <t>Generar e implementar un Sistema Integral de Monitoreo y Alertas de Fuentes y Usos, para identificar alertas de diferencias entre la ejecución presupuestal y los datos de las areas misionales, con el fin de contar con una base de datos unica.</t>
  </si>
  <si>
    <t>Herramienta  que permita al proceso de gestión de pagos y portafolio, identificar  situaciones especiales en donde en el giro de los recursos se visualicen variaciones fuera del rango promedio en el monto de los giros</t>
  </si>
  <si>
    <t>Ajuste herramienta de monitoreo</t>
  </si>
  <si>
    <t xml:space="preserve">Fortalecer la herramienta implementada para la mitigación de riesgos(contraparte, liquidez, crédito y mercado) que evalúa la solidez financiera y gerencial de las Entidades bancarias con que la DGRFS puede operar. </t>
  </si>
  <si>
    <t>Fortalecer la herramienta de alertas  del grupo de gestión de Portafolio y Pagos de los cálculos del Método Camel donde se mide y analiza cinco parámetros fundamentales: capital, activos, manejo corporativo, ingresos y liquidez de las entidades financieras aliadas a la Entidad. Dicha evaluación es utilizada principalmente para hacer mediciones de riesgo contraparte en el manejo de los cupos (limites) asignados a cada banco.</t>
  </si>
  <si>
    <t>Herramienta boletín con ajustes.</t>
  </si>
  <si>
    <t>Diseñar y aprobar el plan de trabajo de gestión del conocimiento en el cual se incluye la la analítica de datos de la ADRES de los temas que impactan al SGSSS</t>
  </si>
  <si>
    <t>Elaborar y aprobar el plan para orientar la analítica de datos de la ADRES en los temas que impactan al SGSSS. Este plan está articulado con la iniciativa DO2 del PEI 2020-2023, relacionado con la Gestión del conocimiento de la ADRES y en el plan de implementación del modelo se incluirán acciones encaminadas a la analítica institucional.</t>
  </si>
  <si>
    <t>Plan de trabajo del modelo de operación de gestión del conocimiento de la ADRES</t>
  </si>
  <si>
    <t>Amanda L. Buitrago Reyes</t>
  </si>
  <si>
    <t>Lineamientos del Modelo de Operación de gestión del Conocimiento para la ADRES</t>
  </si>
  <si>
    <t xml:space="preserve">Presentar y publicar estudios misionales que se efectúen con el objeto de incidir en la toma de decisiones para el ajuste y mejora al SGSSS.  </t>
  </si>
  <si>
    <t>Elaborar estudios misionales que se efectúen con el objeto de incidir en la toma de decisiones para el ajuste y mejora al SGSSS publicados.</t>
  </si>
  <si>
    <t>Cuatro 4 estudios publicados como mínimo en la página web de la Adres. Dos por semestre.</t>
  </si>
  <si>
    <t>Contratos de prestación de servicio de colaboradores para la dependencia</t>
  </si>
  <si>
    <t xml:space="preserve">Realizar experimentos encaminados a generar eficiencia en el gasto en el sector salud que redunden en la mejora del SGSSS </t>
  </si>
  <si>
    <t>Evaluar la prescripción que realizan los profesionales de la salud de 4 tecnologías en salud con el fin de mejorar la eficiencia del gasto en el SGSSS.</t>
  </si>
  <si>
    <t>Envio de cartas para evaluar 4 tecnologías en salud.</t>
  </si>
  <si>
    <t>Evaluar el impacto ocasionado en la prescripción del Ensure y elaborar el informe que incluye logros y recomendaciones para la mejora de los procesos que forman parte del SGSSS, a partir del experimento efectuado en 2019</t>
  </si>
  <si>
    <t>Evaluar el impacto ocasionado en la prescripción de lágrimas artificiales y elaborar el informe que incluye logros y recomendaciones para la mejora de los procesos que forman parte del SGSSS, a partir del experimento efectuado en 2019</t>
  </si>
  <si>
    <t xml:space="preserve">Realizar y /o participar en foros o eventos nacionales o internacionales </t>
  </si>
  <si>
    <t>Realizar y/o participar en foros o eventos nacionales o internacionales para transferir o divulgar los estudios realizados por la ADRES, en el marco de la analítica de datos.</t>
  </si>
  <si>
    <t>Convenio de cooperacion internacional</t>
  </si>
  <si>
    <t>Lineamientos para convenios de cooperacion internacional</t>
  </si>
  <si>
    <t>Convenios de acceso a las plataformas de VUR y RUNT o  Solicitudes de acceso resueltas</t>
  </si>
  <si>
    <t>Solicitar a la SNR el acceso a la plataforma VUR</t>
  </si>
  <si>
    <t>Envíar a la SNR la solicitud firmada por la Dirección General para acceder a la plataforma VUR</t>
  </si>
  <si>
    <t xml:space="preserve">Respueta de la SNR con los usuarios y contraseñas para acceder a VUR </t>
  </si>
  <si>
    <t xml:space="preserve">Angelica Valderrama </t>
  </si>
  <si>
    <t>Grupo de cobro Coactivo</t>
  </si>
  <si>
    <t>Se requiere la contratación de tres (3) abogados, los cuales apoyaran el desarrollo de ocho actividades</t>
  </si>
  <si>
    <t>Realizar el convenio con la concesión RUNT</t>
  </si>
  <si>
    <t>Convenio con RUNT para el acceso a la plataforma</t>
  </si>
  <si>
    <t>Convenio firmado</t>
  </si>
  <si>
    <t>Documento diagnóstico de la cartera  de cobro coactivo</t>
  </si>
  <si>
    <t>Investigación de bienes a través del acceso a las distintas  plataformas.</t>
  </si>
  <si>
    <t>Realizar la investigación de bienes de los terceros que tengan acreencias ejecutoriadas al 31 de diciembre de 2019. Se realizará la priorización por mes de ejecutoria hasta lograr la investigación de la totalidad.</t>
  </si>
  <si>
    <t xml:space="preserve">Informe trimestral sobre los terceros poseedores de bienes inmuebles.  </t>
  </si>
  <si>
    <t xml:space="preserve">Se requiere la contratación de un (1)  Técnico y una persona de apoyo.  </t>
  </si>
  <si>
    <t>Priorización de cartera</t>
  </si>
  <si>
    <t>A partir de la revisión de acreencias determinar las acciones a delantar frente a cada una de ellas y la priorización, con el fin de mitigar riesgos de caducidad y prescripción.</t>
  </si>
  <si>
    <t>Informe con los criterios de priorización definidos</t>
  </si>
  <si>
    <t>Propuesta de modicifación del reglamento interno de cartera</t>
  </si>
  <si>
    <t>Redactar un documento que a partir del diagnóstico de  la cartera, exponga una propuesta de modificación del reglamento interno de cartera que incluya los criterios de priorización y el cobro de los títulos ejecutivos expedidos por las áreas misionales</t>
  </si>
  <si>
    <t>Propuesta de modicifación del reglamento interno de cartera, presentada al Comité asignado</t>
  </si>
  <si>
    <t xml:space="preserve">Propuesta para la integración  del proceso de gestión de cobro coactivo con el proceso de gestión de recaudo y fuentes de financiación </t>
  </si>
  <si>
    <t>Fabio Rojas y Marcela Brun</t>
  </si>
  <si>
    <t xml:space="preserve">Identificación del procedimiento para la expedición de estados de cuenta
</t>
  </si>
  <si>
    <t xml:space="preserve">Se requiere identificar el procedimiento para la expedición de estados de cuenta y la proyección de la amortización para los acuerdos de pago, permitiendo determinar el estado de las obligaciones y el cumplimiento a los acuerdos suscritos. </t>
  </si>
  <si>
    <t>Procedimiento documentado</t>
  </si>
  <si>
    <t xml:space="preserve">Identificación del procedimiento para la custodia y aplicación de títulos de deposito judicial
</t>
  </si>
  <si>
    <t xml:space="preserve">Se requiere identificar el procedimiento para la custodia y aplicación de títulos de depósito judicial. </t>
  </si>
  <si>
    <t>Depuración de cartera</t>
  </si>
  <si>
    <t>Venta CISA</t>
  </si>
  <si>
    <t xml:space="preserve">En el marco del convenio suscrito con CISA, determinar la cartera que es suceptible de venta y adelantar los tramites para suscribir el acta de incorporación. </t>
  </si>
  <si>
    <t xml:space="preserve">Acta de incorporación </t>
  </si>
  <si>
    <t>Depuración de la cartera de cobro</t>
  </si>
  <si>
    <t xml:space="preserve">Presentar ante el comité de sostenibilidad las acrencias susceptibles de depuración para que sean aprobadas por dicho comité. </t>
  </si>
  <si>
    <t>Acta Comité De Sostenibilidad en la que conste la aprobación de la depuración</t>
  </si>
  <si>
    <t>Proceso de compensación y de los procesos complementarios del régimen contributivo simplificado</t>
  </si>
  <si>
    <t>Analizar las condiciones actuales y necesidades de ajuste a la normativa vigente y proyectar modificaciones</t>
  </si>
  <si>
    <t>Revisar la operación de los procesos del régimen contributivo para generar una propuesta de ajuste normativo que permita simplificar el proceso de compensación y sus procesos complementarios</t>
  </si>
  <si>
    <t>Proyecto de Decreto presentado al Minsalud que permita simplificar el proceso de compensación y sus procesos complementarios</t>
  </si>
  <si>
    <t>Proyectar acto administrativo de la ADRES que compile las normas asociadas al proceso de liquidación, reconocimiento y giro de los recursos del régimen contributivo expedido.</t>
  </si>
  <si>
    <t>A partir de las modificaciones normativas generadas por el Minsalud, proyectar y expedir el acto acto administrativo de la ADRES que compile las normas asociadas al proceso de liquidación, reconocimiento y giro de los recursos del régimen contributivo expedido</t>
  </si>
  <si>
    <t>Acto administrativo de la ADRES que compile las normas asociadas al proceso de liquidación, reconocimiento y giro de los recursos del régimen contributivo expedido</t>
  </si>
  <si>
    <t>Proyectar el reglamento con las condiciones técnicas, financieras y operativas para la apertura de cuentas maestras de recaudo de cotizaciones.</t>
  </si>
  <si>
    <t>Diseñar y proponer para aprobación el  reglamento con las condiciones técnicas, financieras y operativas para la apertura de cuentas maestras de recaudo de cotizacione, en cumplimiento a la nueva normativa expedida.</t>
  </si>
  <si>
    <t>Reglamento con las condiciones técnicas, financieras y operativas para la apertura de cuentas maestras de recaudo de cotizaciones expedido</t>
  </si>
  <si>
    <t>Proceso de giro directo de los recursos de la UPC de los regímenes contributivo y subsidiado revisado y mejorado a partir de lo previsto en las Leyes 1955 (Artículo 239) y 1966 de 2019 (Artículo 12) y publicación de la información mejorada.</t>
  </si>
  <si>
    <t>Revisar normativa vigente y proyectar ajustes para la optimización del proceso de giro directo de los recursos de la UPC de los regímenes contributivo y subsidiado</t>
  </si>
  <si>
    <t>Revisar la operación de los procesos de giro directo de los regímenes contributivo y subsidiado y en el marco de lo previsto en las Leyes 1955 (Artículo 239) y 1966 de 2019 (Artículo 12), generar una propuesta de ajuste normativo que permita optimizar el proceso y mejorar el flujo de la información</t>
  </si>
  <si>
    <t>Proyecto de Decreto o Resolución presentado al Minsalud</t>
  </si>
  <si>
    <t>Proyectar los anexos técnicos para la presentación de la información de giro directo por parte de las EPS, aplicable a los dos regímenes y presentarlo ante el Minsalud</t>
  </si>
  <si>
    <t>Diseñar y proponer anexos técnicos para la presentación de la información de giro directo por parte de las EPS, presentados ante Minsalud, en cumplimiento con la propuesta normativa aprobada.</t>
  </si>
  <si>
    <t>Anexos técnicos presentados a Minsalud para la presentación de la información de giro directo por parte de las EPS, aplicable a los dos regímenes.</t>
  </si>
  <si>
    <t>Procedimiento para definición, estructuración e implementación de la contribución parcial en el régimen subsidiado en salud,  diseñado e implementado</t>
  </si>
  <si>
    <t>Asistir a las mesas de trabajo convocadas por Minsalud para la definición, estructuración e implementación de la contribución parcial en el régimen subsidiado en salud</t>
  </si>
  <si>
    <t xml:space="preserve">Participar en la definición, estructuración e implementación de la contribución parcial en el régimen subsidiado en salud </t>
  </si>
  <si>
    <t>Actas y/o planillas de mesas de trabajo programadas por Minsalud</t>
  </si>
  <si>
    <t>Entrega de la información requerida</t>
  </si>
  <si>
    <t>Suministrar la información que solicite el Minsalud, DNP, UGPP y organismos de control sobre la liquidación de los afiliados al régimen subsidiado y efectuar los cruces solicitados.</t>
  </si>
  <si>
    <t>Información de la liquidación de los afiliados al régimen subsidiado y cruces solicitados por el Minsalud, DNP, UGPP y organismos de control</t>
  </si>
  <si>
    <t>Proyectar informe  de seguimiento del comportamiento de los afiliados al régimen subsidiado con presunta capacidad de pago generado</t>
  </si>
  <si>
    <t>Realizar levantamiento de información, analizarla  y elaborar el informe de seguimiento del comportamiento de los afiliados al régimen subsidiado con presunta capacidad de pago</t>
  </si>
  <si>
    <t>Informe de seguimiento del comportamiento de los afiliados al régimen subsidiado con presunta capacidad de pago</t>
  </si>
  <si>
    <t>Notificar el resultado del seguimiento a la población con presunta capacidad de pago</t>
  </si>
  <si>
    <t>Notificar y entregar la información como insumo para que las entidades territoriales apliquen el debido proceso respecto a la permanencia o exclusión de la población beneficiaria del régimen subsidiado con presunta capacidad de pago.</t>
  </si>
  <si>
    <t>Información como insumo para que las entidades territoriales apliquen el debido proceso respecto a la permanencia o exclusión de la población beneficiaria del régimen subsidiado con presunta capacidad de pago.</t>
  </si>
  <si>
    <t>Web Services para la operación de la BDUA</t>
  </si>
  <si>
    <t>Identificar e implementar los requerimientos funcionales y tecnológicos relacionados a la Gestión de Afiliados</t>
  </si>
  <si>
    <t>Mecanismos que soportan el proceso de gestión de afiliados Fortalecidos en construcción (Fecha estimada de terminación 22/03/2021)</t>
  </si>
  <si>
    <t>Identificar e implementar los requerimientos funcionales y tecnológicos relacionados a mejorar los canales de entrega de datos de afiliados a la BDUA</t>
  </si>
  <si>
    <t>Proceso de gestión de afiliados revisado y mejorado</t>
  </si>
  <si>
    <t>Revisar y mejorar el proceso de gestión de afiliados y sus procedimiento para mejorar la calidad y oportunidad de los datos en la BDUA.</t>
  </si>
  <si>
    <t>PUR Portal Unico de Recaudo</t>
  </si>
  <si>
    <t>Formulación, desarrollo e implementación del portal único de recaudo de los recursos del Sistema General de Seguridad Social en Salud</t>
  </si>
  <si>
    <t>Inventario de fuentes de financiamiento con sistemas electrónico y/o referenciado de recaudo de la ADRES</t>
  </si>
  <si>
    <t>Documento que contenga el inventario de  fuentes de financiamiento con sistemas electrónico y/o referenciado de recaudo de la ADRES.</t>
  </si>
  <si>
    <t>Inventario de fuentes de financiamiento sin sistemas electrónico y/o referenciado de recaudo de la ADRES</t>
  </si>
  <si>
    <t>Documento que contenga el inventario de  fuentes de financiamiento sin sistemas electrónico y/o referenciado de recaudo de la ADRES.</t>
  </si>
  <si>
    <t>Documento radicado con el Requerimiento Tecnológico de las especificaciones técnicas del portal único de recaudo.</t>
  </si>
  <si>
    <t xml:space="preserve">Documento radicado con el Requerimiento Tecnológico </t>
  </si>
  <si>
    <t>Requerimiento Tecnológico e Implementación del boton de recaudo</t>
  </si>
  <si>
    <t>Diseño e implementación de la contribución parcial en el régimen subsidiado en salud</t>
  </si>
  <si>
    <t>Documento radicado con el Requerimiento Tecnológico de las especificaciones técnicas para el boton de recaudo e implementación de este.</t>
  </si>
  <si>
    <t>Documento radicado con el Requerimiento Tecnológico de las especificaciones técnicas para el boton de recaudo y Boton de Recaudo.</t>
  </si>
  <si>
    <t>Requerimiento Tecnológico</t>
  </si>
  <si>
    <t>Ajustar el proceso de la liquidación de la Unidad de Pago por Capitación de los regímenes contributivo y subsidiado, que integre reglas, validaciones y controles para optimizar su operación</t>
  </si>
  <si>
    <t xml:space="preserve">Requerimiento Tecnologico con definición de especificaciones técnicas para que el sistema financiero de la ADRES aplique las fuentes de financiación en los resultados de los procesos misionales y se generen los extractos a las diferentes actores (EPS, ET) </t>
  </si>
  <si>
    <t>Documento radicado con el Requerimiento Tecnológico</t>
  </si>
  <si>
    <t>Implementar proceso para integrar el resultado de los pagos efectuados con el sistima financiero de la ADRES.</t>
  </si>
  <si>
    <t>Implementar los procesos para integrar los resultados de los pagos realizados, de manera automatica, cerrando el ciclo presupuestal y contable, de tal formar que se concluya con todo el flujo de la información directamente desde el sistema.</t>
  </si>
  <si>
    <t>Revisar con DGTIC porque se había asociado a una iniciativa misional que no existe</t>
  </si>
  <si>
    <t>Diseñar esquema de monitoreo para la medición de la eficiencia de los recursos de la UGG</t>
  </si>
  <si>
    <t xml:space="preserve">Diseñar un esquema de monitoreo que incluya la identificación de rubros o componentes en los que se puedan generar ahorros, definir indicadores para su medición. </t>
  </si>
  <si>
    <t>Esquema de monitoreo diseñado</t>
  </si>
  <si>
    <t>Metodología para costeo de la operación institucional</t>
  </si>
  <si>
    <t xml:space="preserve">Identificar los productos objeto de costeo </t>
  </si>
  <si>
    <t>Teniendo en cuenta la cadena de valor institucional, identificar los productos que genera la entidad que serán objeto de costeo.</t>
  </si>
  <si>
    <t>Productos de la operación de la Adres identificados que serán objeto de costeo para medición de eficienca de gestión de recursos.</t>
  </si>
  <si>
    <t>Desarrollar mesas de trabajo con las diferentes áreas para la definición de la metodología de costeo.</t>
  </si>
  <si>
    <t>Coordinar la realización de mesas de trabajo ocon las diferentes áreas para el levantamiento de la metodología y diagnóstico para la determinación de los costos de operación de la entidad.</t>
  </si>
  <si>
    <t>Actas o listados de asistencia de las mesas de tragajo desarrolladas</t>
  </si>
  <si>
    <t>Definir la metodología para el costeo de la operación institucional con base en los procesos.</t>
  </si>
  <si>
    <t>Definir la metodología que incluya los antecedentes de la operación (estudio técnico de creación ADRES) el objetivo, alcance, herramientas, recursos, lineamientos que permitan definir escenarios para el costeo de la operación de la entidad.</t>
  </si>
  <si>
    <t>Documento metodológico para costear la operación institucional.</t>
  </si>
  <si>
    <t>Generar la línea base de costeo de la operación.</t>
  </si>
  <si>
    <t>Costear los productos institucionales. Identificar línea base de los costos actuales de operación de la entidad, con base en la metodología  generada.</t>
  </si>
  <si>
    <t>Diseño de indicadores de eficiencia</t>
  </si>
  <si>
    <t>Definir los indicadores que soportarán la línea base y el monitoreo de la eficiencia del uso de los recursos de funcionamiento de la entidad.</t>
  </si>
  <si>
    <t>Fichas técnica de los indicadores</t>
  </si>
  <si>
    <t>Posicionamiento de la ADRES en redes sociales y en medios de comunicación</t>
  </si>
  <si>
    <t>Identificación de necesidades de comunicación externa</t>
  </si>
  <si>
    <t>Identificación de las necesidades de comunicación externa de las diferentes áreas de la Entidad</t>
  </si>
  <si>
    <t xml:space="preserve">Matriz con la identificación de necesidades de comunicaciones externas </t>
  </si>
  <si>
    <t>Elaborar y publicar piezas comunicativas</t>
  </si>
  <si>
    <t xml:space="preserve">Elaborar y publicar para cada una de las necesidades de comunicación externa identificadas piezas comunicativas </t>
  </si>
  <si>
    <t>Pieza de comunicación conforme a la matriz de identificación de necesidades de comunicaciones externa, elaboradas y publicadas</t>
  </si>
  <si>
    <t>Seguimiento de publicaciones relacionadas con la gestión de la ADRES  redes sociales y medios de comunicación.</t>
  </si>
  <si>
    <t xml:space="preserve">realizar el seguimiento de las publicaciones relacionadas con la gestión de la ADRES en redes sociales oficiales de la Entidad y en medios de comunicación </t>
  </si>
  <si>
    <t>Informe trimestral de monitoreo de la actividad en redes sociales y medios de comunicación asociados a la ADRES.</t>
  </si>
  <si>
    <t>Relacionamiento y rendición de cuentas con actores del sector salud y partes interesadas</t>
  </si>
  <si>
    <t>Realizar actividades de relacionamiento y rendición de cuentas con actores del sector salud y partes interesadas</t>
  </si>
  <si>
    <t xml:space="preserve">Evidencias gráficas, listados de asistencia y presentación en caso de que se cuente con esta </t>
  </si>
  <si>
    <t>Audiencia pública de rendición de cuentas</t>
  </si>
  <si>
    <t>Estrategia de sensibilización y participación interna y externa sobre el ejercicio de rendición de cuentas</t>
  </si>
  <si>
    <t>realizar una campaña de sensibilización interna sobre la importancia de rendir cuentas a la comunidad en general 
Realizar una campaña para fomentar la participación de la ciudadanía en general en el ejercicio de rendición de cuentas de la ADRES
Realizar piezas audiovisuales que den cuenta de la gestión y logros de la ADRES en la vigencia 2019</t>
  </si>
  <si>
    <t xml:space="preserve">Informe descriptivo de actividades realizadas en la campaña, compilando las evidencias gráficas de su implementación entregado a la lider de rendición de cuentas. 
Piezas audiovisuales utilizadas en el ejercicio de rendición de cuentas </t>
  </si>
  <si>
    <t>Informe de la audiencia de rendición de cuentas, elaborado y publicado</t>
  </si>
  <si>
    <t xml:space="preserve">Elaborar un informe que describa las actividades realizadas para la convocatoria, el desarrollo de la audiencia, y los resultados en términos de particiapación </t>
  </si>
  <si>
    <t>informe de la audiencia de rendición de cuentas, elaborado y publicado</t>
  </si>
  <si>
    <t>Luisa González</t>
  </si>
  <si>
    <t>Estrategia de Rendición de Cuentas y participación ciudadana, implementada</t>
  </si>
  <si>
    <t>Forumación de la Estrategia de Rendición de Cuentas y participación ciudadana</t>
  </si>
  <si>
    <t>Elaborar un documento que contenga la estrategia de participación y rendicipon de cuentas, en el se describirán las actividades propuestas para la planeación participativa y el dialogo con grupos de interés y de valor.</t>
  </si>
  <si>
    <t>Estrategia de Rendición de Cuentas y participación ciudadana, formulada</t>
  </si>
  <si>
    <t>Realizar jornadas de pedagogía sobre el funcionamiento de la ADRES, el flujo de recursos y las novedades en su operación derivadas del PND</t>
  </si>
  <si>
    <t xml:space="preserve">Realizar 2 jornadas trimestrales de pedagogía sobre el funcionamiento de la ADRES, el flujo de recursos y las novedades en su operación derivadas del PND con actores del Sistema de salud </t>
  </si>
  <si>
    <t>Listados de asistencia y formato de participación ciudadana diligenciado</t>
  </si>
  <si>
    <t xml:space="preserve">Elaborar un informe anual de la implementación de la Estrategia de Rendición de Cuentas y participación ciudadana </t>
  </si>
  <si>
    <t xml:space="preserve">Informe anual de la implementación de la Estrategia de Rendición de Cuentas y participación ciudadana </t>
  </si>
  <si>
    <t>DG</t>
  </si>
  <si>
    <t>Para revisar</t>
  </si>
  <si>
    <t>Alianzas estratégicas nacionales e internacionales para análisis de datos</t>
  </si>
  <si>
    <t>Estudios que se efectúen con el objeto de incidir en toma de decisiones para el ajuste y mejora al SGSSS publicados.</t>
  </si>
  <si>
    <t>Plan de trabajo del modelo de operación de gestión del conocimiento de la ADRES elaborado, incluye eje de analítica institucional.</t>
  </si>
  <si>
    <t>Si no se tiene una meta identificada con las temáticas definidas, podría integrarse a la construcción del Modelo de Gestión del Conocimiento y del plan resultante que incluiría todas las publicaciones que salgan de diferentes áreas-. Ahora si está definido, pues incluir la meta y periodicidad, si es uno semestral, o uno este año, etc.</t>
  </si>
  <si>
    <t>Revisar con DGRFS, la ubicación en el mapa estratégico, si se va a incluir debe adicionarse su documentacion dentro del SIGI y Mapa de riesgos (controles)</t>
  </si>
  <si>
    <t>Revisar con DGTIC porque se había asociado a una iniciativa misional que no existe, se incluye en Plan Anual de Adquisiciones pero no tiene valor incluido.</t>
  </si>
  <si>
    <t>Se incluye en Plan Anual de Adquisiciones pero no tiene valor asignado en columna P, ni descripción de insumos (columna Q)</t>
  </si>
  <si>
    <t>Definir si el entregable o producto queda implementado en 2020 o 2021. Se incluye en Plan Anual de Adquisiciones pero no tiene valor asignado en columna P, ni descripción de insumos (columna Q)</t>
  </si>
  <si>
    <t>Definir fecha de inicio y fin</t>
  </si>
  <si>
    <t>Se incluye en Plan Anual de Adquisiciones pero no tiene valor asignado en columna P, ni descripción de insumos (columna Q).  Asignar Peso en columna R de acuerdo al instructivo del encabezado de la columna.</t>
  </si>
  <si>
    <t>Se incluye en Plan Anual de Adquisiciones pero no tiene valor asignado en columna P, ni descripción de insumos (columna Q). Asignar Peso en columna R de acuerdo al instructivo del encabezado de la columna.</t>
  </si>
  <si>
    <t>Asignar Peso en columna R de acuerdo al instructivo del encabezado de la columna.</t>
  </si>
  <si>
    <t>Asignar Peso en columna R de acuerdo al instructivo del encabezado de la columna. Asignar Peso en columna R de acuerdo al instructivo del encabezado de la columna.</t>
  </si>
  <si>
    <t>Se incluye en Plan Anual de Adquisiciones pero no tiene valor asignado en columna P, ni descripción de insumos (columna Q) Asignar Peso en columna R de acuerdo al instructivo del encabezado de la columna.</t>
  </si>
  <si>
    <t>N.A</t>
  </si>
  <si>
    <t>GM4 Implementación del acuerdo de punto final</t>
  </si>
  <si>
    <t>Reglamentación del artículo Artículo 237 de la Ley 1955 de 2019</t>
  </si>
  <si>
    <t>Expedir el acto administrativo  para implementar el acuerdo de punto final, conforme al reglamento expedido por el Gobierno Nacional.</t>
  </si>
  <si>
    <t>Elaborar el acto administrativo en el cual se detalle el procedimiento e implementación del acuerdo de punto final.</t>
  </si>
  <si>
    <t>Acto administrativo expedido por la ADRES</t>
  </si>
  <si>
    <t>Proceso para implementar el acuerdo de punto final documentados, aprobados y formalizados en el Sistema de Gestión Institucional</t>
  </si>
  <si>
    <t>Expedir el manual operativo para la implementación del acuerdo de punto final.</t>
  </si>
  <si>
    <t xml:space="preserve"> Elaborar las especificaciones técnicas, operativas, administrativas y juridicas para implementar el acuerdo de punto final </t>
  </si>
  <si>
    <t>Manual Operativo</t>
  </si>
  <si>
    <t>Tablas de referencia de los servicios y tecnologías no financiadas con la UPC y de los servicios excluidos enviada al Ministerio de Salud y Protección Social</t>
  </si>
  <si>
    <t>Tablas de referencia de los servicios y tecnologías no financiadas con la UPC y de los servicios excluidos elaborados y aprobadas.</t>
  </si>
  <si>
    <t>Contratos suscritos con las firmas  seleccionadas</t>
  </si>
  <si>
    <t>Estructurar y ejecutar el proceso de contratación para seleccionar los terceros que efectuarán la auditoría a las cuentas presentadas en el acuerdo de punto final, y la interventoría a los terceros que efectuarán la auditoría.</t>
  </si>
  <si>
    <t>Procedimiento de auditoría e interventoria a las cuentas radicadas por las entidades recobrantes implementado</t>
  </si>
  <si>
    <t>Ejecución del procedimiento de auditoría e interventoria a las cuentas radicadas por las entidades recobrantes</t>
  </si>
  <si>
    <t>Auditar las cuentas presentadas por las entidades recobrantes en el marco del acuerdo de punto final de conformidad con la reglamentación expedida por el Minsalud y la ADRES, y realizar las validaciones de calidad por parte del interventor y de la ADRES</t>
  </si>
  <si>
    <t xml:space="preserve">Certificaciones de resultados de auditoria; Certificaciones de interventoria; </t>
  </si>
  <si>
    <t>Diseño, revisión, ajuste y optimización de las reglas, validaciones y controles de los procesos de liquidación y reconocimiento de los recursos de la salud</t>
  </si>
  <si>
    <t>Documentar el procedimiento  para implementar alternativas técnicas para adelantar el proceso de verificación, control y pago de los servicios de tecnologías en salud no financiados con la UPC, en el cual está inmerso el SAA</t>
  </si>
  <si>
    <t>Establecer y documentar las actividades, puntos de control, insumos, productos, proveedores, clientes y responsables del proceso de verificación, control y pago de los servicios de tecnologías en salud no financiados con la UPC, el cual referencia la aplicación del SAA de recobros,  e incluirlo en el listado de control de documentos del SIGI</t>
  </si>
  <si>
    <t>Proceso documentado, aprobado, publicado y formalizado en el SIGI</t>
  </si>
  <si>
    <t>Monitoreo a las variables definidas como generadoras de alerta.</t>
  </si>
  <si>
    <t>Reunión trimestral para revisar las alertas existentes y revisión de todas las variables de datos, con el fin de determinar posibles nuevas alertas para recobros</t>
  </si>
  <si>
    <t>Acta de las reuniones
Documento que describe el SAA de recobros actualizado</t>
  </si>
  <si>
    <t>Optimización de la operación de los procesos de liquidación y reconocimiento de los recursos de salud</t>
  </si>
  <si>
    <t>Proceso de liquidación y giro de presupuestos máximos, documentado, aprobado y formalizado en el Sistema de Gestión Institucional</t>
  </si>
  <si>
    <t xml:space="preserve">Elaborar y expedir acto administrativo de la ADRES </t>
  </si>
  <si>
    <t>Elaborar y expedir acto administrativo de la ADRES con el procedimiento de liquidación y giro, con base en el acto administrativo del Minsalud</t>
  </si>
  <si>
    <t>Acto administrativo de la ADRES con el procesoo de liquidación y giro de presupuestos máximos</t>
  </si>
  <si>
    <t>Establecer y documentar el proceso de liquidación y giro de presupuestos máximos</t>
  </si>
  <si>
    <t>Establecer y documentar las actividades, puntos de control, insumos, productos, proveedores, clientes y responsables del proceso deliquidación y giro de presupuestos máximos</t>
  </si>
  <si>
    <t>Proceso documentado, aprobado y formalizado en el SIGI</t>
  </si>
  <si>
    <t>Acto Administrativo ADRES</t>
  </si>
  <si>
    <t xml:space="preserve">Realizar el requerimiento a la DGTIC </t>
  </si>
  <si>
    <t xml:space="preserve">Documento de requerimiento tecnológico enviado a la DGTIC </t>
  </si>
  <si>
    <t xml:space="preserve"> Requerimiento a la DGTIC para desarrollar el aplicativo que soporte el proceso de liquidación y giro de presupuestos máximos</t>
  </si>
  <si>
    <t>Desarrollar el aplicativo</t>
  </si>
  <si>
    <t>Llevar a cabo las etapas necesarias para desarrollar y poner en producción el aplicativo que soporte el proceso de liquidación y giro de presupuestos máximos</t>
  </si>
  <si>
    <t>Aplicativo del proceso de liquidación y giro de presupuestos máximos en producción</t>
  </si>
  <si>
    <t>Proceso de liquidación y giro implementado;</t>
  </si>
  <si>
    <t>Implementar el proceso de liquidación y giro de los presupuestos máximos</t>
  </si>
  <si>
    <t>Ejecutar las actividades, políticas y lineamientos  establecidos  en el proceso de liquidación y giro de los presupuestos máximos</t>
  </si>
  <si>
    <t>Ordenaciones de gasto de presupuestos máximos</t>
  </si>
  <si>
    <t>Sistema de Monitoreo de alertas de presupuestos máximos documentado, aprobado y formalizado en el SIGI</t>
  </si>
  <si>
    <t>Documentar el SMA de presupuestos máximos</t>
  </si>
  <si>
    <t>Establecer y documentar las actividades, puntos de control, insumos, productos, proveedores, clientes y responsables del Sistema de de Monitoreo por Alertas (SMA) de presupuestos máximos</t>
  </si>
  <si>
    <t>Proceso del Sistema de de Monitoreo por Alertas documentado, aprobado, publicado y formalizado en el SIGI</t>
  </si>
  <si>
    <t>Participación en las mesas de trabajo programadas por el Minsalud</t>
  </si>
  <si>
    <t>Participar en las mesas de trabajo programadas por el Minsalud</t>
  </si>
  <si>
    <t>Participar en las mesas de trabajo programadas por el Minsalud para la reglamentación y elaboración de la metodología prevista en el Artículo 106  del Decreto 2106 de 2019</t>
  </si>
  <si>
    <t>Actas de las mesas de trabajo
Listados de asistencia
Citaciones</t>
  </si>
  <si>
    <t>Información entregada a MinSalud</t>
  </si>
  <si>
    <t xml:space="preserve">Proporcionar la información a MinSalud </t>
  </si>
  <si>
    <t>Proporcionar la información que MinSalud requiera para la reglamentación y elaboración de la metodología prevista en el Artículo 106  del Decreto 2106 de 2019</t>
  </si>
  <si>
    <t xml:space="preserve">Información entregada a MinSalud </t>
  </si>
  <si>
    <t>Proceso de liquidación y giro de la prima documentado, aprobado y formalizado en el Sistema de Gestión Institucional</t>
  </si>
  <si>
    <t xml:space="preserve">Elaborar y expedir acto administrativo de la ADRES con el proceso de liquidación y giro de la prima  </t>
  </si>
  <si>
    <t>Elaborar y expedir acto administrativo de la ADRES con el proceso de liquidación y giro de la prima  para las EPS por concepto de accidentes de tránsito generados por vehículos no identificados o no asegurados con la póliza del SOAT, con base en el acto administrativo del Minsalud</t>
  </si>
  <si>
    <t>Establecer y documentar el proceso de liquidación y giro de la prima</t>
  </si>
  <si>
    <t>Establecer y documentar las actividades, puntos de control, insumos, productos, proveedores, clientes y responsables del proceso de liquidación y giro de la prima para las EPS por concepto de accidentes de tránsito generados por vehículos no identificados o no asegurados con la póliza del SOAT</t>
  </si>
  <si>
    <t>Requerimiento a la DGTIC para desarrollar el aplicativo que soporte el proceso de liquidación y giro de la prima</t>
  </si>
  <si>
    <t xml:space="preserve">Realizar el requerimiento a la DGTIC para desarrollar el aplicativo </t>
  </si>
  <si>
    <t>Realizar el requerimiento a la DGTIC para desarrollar el aplicativo que soporte el proceso de liquidación y giro de la prima para las EPS por concepto de accidentes de tránsito generados por vehículos no identificados o no asegurados con la póliza del SOAT</t>
  </si>
  <si>
    <t xml:space="preserve"> Proceso de liquidación y giro de la prima implementado</t>
  </si>
  <si>
    <t>Implementar el proceso de liquidación y giro de la prima</t>
  </si>
  <si>
    <t>Ejecutar las actividades, políticas y lineamientos establecidos en el proceso de liquidación y giro de la prima para las EPS por concepto de accidentes de tránsito generados por vehículos no identificados o no asegurados con la póliza del SOAT</t>
  </si>
  <si>
    <t>Ordenaciones de gasto de primas derivadas de los accidentes de tránsito de vehículos sin SOAT</t>
  </si>
  <si>
    <t>Contratistas de auditoría e interventoría definido en el concurso</t>
  </si>
  <si>
    <t>Subdirección de Liquidaciones y Garantías (María Lucía Florez)</t>
  </si>
  <si>
    <t>Subdirección de Liquidaciones y Garantías (María Lucía Florez)
Oficina Asesora de Planeación (Norela Briceño)</t>
  </si>
  <si>
    <t>Grupo de Análisis de la Información y Criterios de Auditoría (Mayra Pérez)
Oficina Asesora de Planeeación y Control de Riesgos (Norela Briceño)</t>
  </si>
  <si>
    <t>Asesores Dirección General (Margarita Ramírez; Lilia Castellanos; Andrea López)
Jefe Oficina Asesora Jurídica (Fabio Rojas)
Subdirectora de Liquidaciones y Garantías (María Lucía Florez)
Director de Gestión de Recursos Financieros de Salud (Andrés Agudelo)</t>
  </si>
  <si>
    <t>Director de Gestión de Tecnologías de la Información y las Comunicaciones (Sergio Soler)
Subdirectora de Liquidaciones y Garantías (María Lucía Florez)
Director de Gestión de Recursos Financieros de Salud (Andrés Agudelo)</t>
  </si>
  <si>
    <t>Grupo de Análisis de la Información y Criterios de Auditoría (Mayra Pérez)
Grupo de Gestión de Reconocimientos (Lorena Amezquita)</t>
  </si>
  <si>
    <t>Asesores Dirección General (Margarita Ramírez; Lilia Castellanos; Andrea López)
Jefe Oficina Asesora Jurídica (Fabio Rojas)
Subdirectora de Liquidaciones y Garantías (María Lucía Florez)
Directora de Gestión de Recursos Financieros de Salud (Marcela Brun)</t>
  </si>
  <si>
    <t>Director de Gestión de Tecnologías de la Información y las Comunicaciones (Sergio Soler)
Subdirectora de Liquidaciones y Garantías (María Lucía Florez)
Directora de Gestión de Recursos Financieros de Salud (Marcela Brun)</t>
  </si>
  <si>
    <t>Asesor en tecnologías de la Dirección General asignada a la DOP (Lilia Castellanos)
Grupo de Gestión de Reconocimientos (Lorena Amezquita)
Directora de Gestión de Recursos Financieros de Salud (Marcela Brun)</t>
  </si>
  <si>
    <t>Dirección de Tecnologías de la Información y las Comunicaciones (Sergio Soler)</t>
  </si>
  <si>
    <t>Contratos de prestación de servicios de la(s) firma(s) auditora(s), interventora(s) y de personas naturales que apoyarán la ejecución del proceso</t>
  </si>
  <si>
    <t>Luz Ines Arboleda</t>
  </si>
  <si>
    <t>* Carmen Rocio Rangel
* Anya Salcedo
* Ricardo Triana
* Rafael Anaya
* Margarita Bravo</t>
  </si>
  <si>
    <t>Rafael Anaya</t>
  </si>
  <si>
    <t xml:space="preserve">* Anya Salcedo
* Rafael Anaya
</t>
  </si>
  <si>
    <t>Contrato prestacion de Servicios</t>
  </si>
  <si>
    <t>* Carmen Rocio Rangel
* Anya Salcedo</t>
  </si>
  <si>
    <t>* Ricardo Triana
* Rafael Anaya
* Margarita Bravo
*Luz Inés Arboleda
* Sergio Soler</t>
  </si>
  <si>
    <t>* Carmen Rocio Rangel
* Anya Salcedo
* Angelica Londoño</t>
  </si>
  <si>
    <t>Ricardo Triana</t>
  </si>
  <si>
    <t xml:space="preserve">Margarita Bravo
</t>
  </si>
  <si>
    <t>* Margarita Bravo
* Sergio Soler
*Ricardo Triana</t>
  </si>
  <si>
    <t xml:space="preserve">Rafael Anaya
</t>
  </si>
  <si>
    <t xml:space="preserve">* Sergio Soler
* Margarita Bravo
* Luz Ines Arboleda
</t>
  </si>
  <si>
    <t>* Sergio Soler
* Margarita Bravo</t>
  </si>
  <si>
    <t>Carlos Andrés Ruiz Romero</t>
  </si>
  <si>
    <t>Colaboradores DGTIC</t>
  </si>
  <si>
    <t>Arquitectura Tecnológica de Referencia- ATR apropiada por la DGTIC</t>
  </si>
  <si>
    <t>Realizar la contratación de nube privada para prestar servicio de nube privada</t>
  </si>
  <si>
    <t>Conforme a las necesidades de la Adres y al acuerdo marco de nube privada se realiza selección de proveedor de nube privada</t>
  </si>
  <si>
    <t>Contrato adjudicado
al nuevo proveedor de nube privada</t>
  </si>
  <si>
    <t>realizar migración al nuevo proveedor de nube privada.</t>
  </si>
  <si>
    <t>Conforme a las necesidades de la Adres y al acuerdo marco de nube privada se realiza migración del centro de datos principal de la ADRES.</t>
  </si>
  <si>
    <t>Informe de migración e infraestructura instalada</t>
  </si>
  <si>
    <t>Fortalecer la gestión de riesgos asociados a servicios tecnológicos con la implementación de un mecanismo de auditoria al acceso de los datos y uno de previsión de perdida o fuga de datos (DLP)</t>
  </si>
  <si>
    <t>Mecanismo de auditoria al acceso de los datos en operación
Mecanismo de prevención de fuga o perdida de datos (DLP)</t>
  </si>
  <si>
    <t>Es necesario realizar la actualización y migración a las últimas versiones del software base que soporta la operación de la plataforma tecnológica. (Windows Server y SQL Server)</t>
  </si>
  <si>
    <t xml:space="preserve">Procesos de gestión  adoptados y mejorados </t>
  </si>
  <si>
    <t>Guillermo Manuel Benitez Rodriguez</t>
  </si>
  <si>
    <t>Colaboradores DGTIC
Colaboradores OAPCR</t>
  </si>
  <si>
    <t>Colaboradores DGTIC
Colaboradores DAF</t>
  </si>
  <si>
    <t>Realizar las adecuaciones o implementaciones para contar con una solución tecnológica que soporte el proceso de compra de cartera, Reintegros, Corrección de Registros Aprobados, Giro Directo 
Contribución Parcial, Incapacidades, Prestaciones Económicas.</t>
  </si>
  <si>
    <t>Con base en los requerimientos funcionales y tecnológicos levantados a partir de las entrevistas con funcionarios de la ADRES se debe realizar las adecuaciones o implementaciones para contar con una solución tecnológica que soporte el procesos de la Dirección de Liquidación y Garantías.</t>
  </si>
  <si>
    <t>Solución tecnológica que soporte el proceso de compra de cartera implementado</t>
  </si>
  <si>
    <t>Colaboradores DGTIC, DLYG y DOP</t>
  </si>
  <si>
    <t>Realizar las adecuaciones o implementaciones para contar con una solución tecnológica que soporte los cambios normativos de recobros, reclamaciones y reconocimiento y liquidación de UPC.</t>
  </si>
  <si>
    <t>Con base en los requerimientos funcionales y tecnológicos levantados a partir de las entrevistas con funcionarios de la ADRES Realizar las adecuaciones o implementaciones para contar con una solución tecnológica que soporte los cambios normativos de recobros, reclamaciones y reconocimiento y liquidación de UPC.</t>
  </si>
  <si>
    <t>Soluciones tecnológicas para fortalecer&lt; los proceso de recobros, reclamaciones y  reconocimiento y liquidación de UPC implementada</t>
  </si>
  <si>
    <t>José Leonardo Herrera Quintero</t>
  </si>
  <si>
    <t>Construcción y poblamiento de un lago de datos que permita la implementación de tableros de mando con los indicadores para el seguimiento de la gestión de la ADRES.</t>
  </si>
  <si>
    <t>Grupo Interno Gestión de Operaciones</t>
  </si>
  <si>
    <t>Mejorar los datos de identificación de los afiliados para asegurar los procesos de liquidación y reconocimiento de recursos
Implementar mecanismos de validación de datos y condiciones socioeconómicas de los afiliados en la BDUA.</t>
  </si>
  <si>
    <t>Implementar mecanismos de validación de datos de identificación en línea con la RNEC</t>
  </si>
  <si>
    <t>Web Services de consulta a RNEC implementados.
BDUA con 99% de índice de calidad.</t>
  </si>
  <si>
    <t>Entregar una solución tecnológica  para soportar  las actividades del procedimiento de reintegro de recursos del aseguramiento</t>
  </si>
  <si>
    <t>Colaboradores DGTIC y DLYG</t>
  </si>
  <si>
    <t>Con base a la situación actual se debe revisar y mejorar el proceso de gestión de afiliados y sus procedimiento para mejorar la calidad y oportunidad de los datos en la BDUA.</t>
  </si>
  <si>
    <t>Proceso y procedimientos de gestión de afilados revisados y aprobados</t>
  </si>
  <si>
    <t>Documento de requerimientos funcionales y tecnológicos para los web Services. 
Documentación técnica de los web Services definidos.</t>
  </si>
  <si>
    <t>Juan Carlos Escobar Baquero</t>
  </si>
  <si>
    <t>Eventualmente este saldría debido a que el desarrollo tecnológico sería para el próximo año. Definir fecha de inicio y fin</t>
  </si>
  <si>
    <t>Propuesta de ajuste  organizacional de la DGTIC (grupos, roles y responsables)</t>
  </si>
  <si>
    <t>Formular una propuesta para un ajuste en la organización actual de la DGTIC</t>
  </si>
  <si>
    <t>Con base en los procesos finales que se identifiquen a cargo de la DGTIC y un análisis de roles y responsabilidades se procederá a entregar y presentar  una propuesta para un ajuste de los grupos y organización de la planta actual de la DGTIC</t>
  </si>
  <si>
    <t>Mejorar el control al gasto derivado de la prestación de servicios y tecnologías no financiados con la UPC, con la implementación de los presupuestos máximos y su monitoreo</t>
  </si>
  <si>
    <t>Implementar y hacer seguimiento a la estrategia de  presupuestos máximos</t>
  </si>
  <si>
    <t>•	Proceso de liquidación y giro de presupuestos máximos, documentado, implementado y formalizado en el Sistema de Gestión Institucional
•	Sistema de Monitoreo por Alertas a Techos diseñado e implementado.
•	Criterios para la priorización de las evaluaciones de servicios y tecnologías en salud que deba realizar el IETS, definidos en conjunto con esa Entidad</t>
  </si>
  <si>
    <t>Obtener el reconocimiento de los beneficiarios directos y actores institucionales por la transparencia y eficiencia de su gestión</t>
  </si>
  <si>
    <t>Diseño, revisión, ajuste y optimización de los controles de los procesos de liquidación,  reconocimiento y pago de los recursos de la salud</t>
  </si>
  <si>
    <t>•	Mejorar la calidad de los datos de afiliados en la BDUA
•	Optimizar e integrar reglas, validaciones y controles a los procesos de: 
*Liquidación de las prestaciones económicas
*Liquidación de la UPC ( RC y RS) 
*Corrección de registros compensados
•	Metodología de verificaciones a los resultados del proceso de liquidación y reconocimiento de la UPC ( RC y RS)
•	Optimizar auditoría a los reconocimientos de UPC, mediante la automatización de las actividades de reintegro de recursos del aseguramiento
•	Sistema de Auditoria por Alertas a recobros diseñado e implementado.</t>
  </si>
  <si>
    <t>•	Documento diagnóstico de las causas de litigiosidad 
•	Documento  de análisis de los fallos proferidos
•	Documento diagnóstico de la gestión jurídica del proceso de representación judicial
•	Formulación y difusión de la política de defensa judicial 
•	Trabajo con otros agentes 
•	Documento de análisis de los cambios normativos que puedan afectar a la ADRES</t>
  </si>
  <si>
    <t>•	Plan de trabajo del modelo de operación de gestión del conocimiento de la ADRES elaborado, incluye eje de analítica institucional.
•	Estudios que contengan análisis y recomendaciones para el ajuste y mejora al SGSSS, publicados.
•	Experimentos misionales que inciden en la mejora al SGSSS, realizados
•	Estudios y/o Publicaciones DGRFS
•	Alianzas estratégicas para análisis de datos</t>
  </si>
  <si>
    <t>Álvaro Rojas Fuentes</t>
  </si>
  <si>
    <t xml:space="preserve">Claudia Pulido Buitrago </t>
  </si>
  <si>
    <t xml:space="preserve">Lizeth Yamile Betancourt Marin 
Juan Carlos Girón Sanabria
Oscar Eduardo Salinas Garzon </t>
  </si>
  <si>
    <t>Documentar las pruebas y la liberación del aplicativo como prueba piloto que soporta el procedimiento de reintegro de recursos del aseguramiento</t>
  </si>
  <si>
    <t>Una vez realizadas las pruebas y puesto en funcionamiento el aplicativo que soporta el procedimiento de reintegro de recursos del aseguramiento, se documentará la experiencia incluyendo las propuestas de uso y apropiación del mismo.</t>
  </si>
  <si>
    <t>Documento prueba piloto de las fases terminadas del aplicativo  del procedimiento de reintegro de recursos del aseguramiento</t>
  </si>
  <si>
    <t xml:space="preserve">Oscar Eduardo Salinas Garzon </t>
  </si>
  <si>
    <t>Juan Carlos Girón Sanabria</t>
  </si>
  <si>
    <t>Lizeth Yamile Betancourt Marin 
Juan Carlos Girón Sanabria</t>
  </si>
  <si>
    <t>Experimentos misionales que inciden en la mejora al SGSSS evaluados</t>
  </si>
  <si>
    <t>Un informe de evaluación de impacto al experimento de envío de cartas remitidas en 2019 -Lágrimas artificiales</t>
  </si>
  <si>
    <t>María Lucía Flórez Jimenez</t>
  </si>
  <si>
    <t>César Omar López Vinueza
Jorge Leonardo Duarte Rodríguez
Gabriel Vallejo</t>
  </si>
  <si>
    <t>Foros o eventos  nacionales o internacionales que incidan en la mejora al SGSSS realizados o con participación de la Adres</t>
  </si>
  <si>
    <t>Sergio Ramón Márquez Nossa</t>
  </si>
  <si>
    <t>1 alianza estratégica nacional suscrita  o propuesta de alianza internacional presentada al MinSalud</t>
  </si>
  <si>
    <t>Sergio Ramón Márquez Nossa
Lina Jimena Ocampo Arias</t>
  </si>
  <si>
    <t>Sergio Ramón Márquez Nossa
César Omar López Vinueza
Jorge Leonardo Duarte Rodríguez
Julio Andrés González Godoy
Edna Zoraya Sánchez González
Johanna Marcela Flórez Espinosa</t>
  </si>
  <si>
    <t xml:space="preserve">Johanna Marcela Flórez Espinosa
César Omar López Vinueza
Gabriel Vallejo
</t>
  </si>
  <si>
    <t>Un informe de evaluación de impacto al experimento de envío de cartas remitidas en 2019- Ensure</t>
  </si>
  <si>
    <t>Evidencia de participación en un  foro o evento realizado o el que la ADRES participe, con el fin de transferir o divulgar los estudios realizados en el marco de la analítica institucional.</t>
  </si>
  <si>
    <t>Suscribir un convenio de cooperación nacional o  presentar propuesta de convenio internacional al Minsalud con el objeto de incidir en decisiones de ajuste y mejora al SGSSS.</t>
  </si>
  <si>
    <t>Identificar un aliado estratégico nacional o internacional y suscribir un contrato de cooperación que permita adelantar acciones encaminadas a fortalecer la analítica institucional y del sector</t>
  </si>
  <si>
    <t>Lizeth Yamile  Betancourt  Marín</t>
  </si>
  <si>
    <t>Lizeth Yamile  Betancourt Marín 
Juan Carlos Girón Sanabria</t>
  </si>
  <si>
    <t>Proceso de verificación, control y pago de los recobros documentado, formalizado en el Sistema Integrado de Gestión Institucional y optimizado</t>
  </si>
  <si>
    <t>Dirección de Otras Prestaciones (Juan Carlos Borda)</t>
  </si>
  <si>
    <t>Establecer y documentar el proceso  de verificación, control y pago de los recobros</t>
  </si>
  <si>
    <t>Establecer y documentar las actividades, puntos de control, insumos, productos, proveedores, clientes y responsables del proceso de verificación, control y pago de los recobros</t>
  </si>
  <si>
    <t>Proyecto de acto administrativo de la ADRES con el procedimiento de verificación, control y pago de reclamaciones</t>
  </si>
  <si>
    <t>Elaborar el proyecto del acto administrativo con el procedimiento de verificación, control y pago de reclamaciones y presentarlo al Minsalud para aprobación</t>
  </si>
  <si>
    <t>Elaborar el proyecto de acto administrativo de la ADRES con el proceso de verificación, control y pago de reclamaciones y presentarlo a Minsalud para aprobación. Si el Minsalud expide el acto administrativo otorgando las facultades a la ADRES, se iniciarán los trámites para expedir el acto administrativo y continuar con las siguientes actividades.</t>
  </si>
  <si>
    <t>Proyecto del acto administrativo presentado al Minsalud.
Lista de asistencia, acta o correo electrónico que evidencie dicha presentación
Acto administrativo expedido (si el Minsalud aprueba y otorga las facultades a la ADRES)</t>
  </si>
  <si>
    <t>Dirección de Otras Prestaciones (Juan Carlos Borda)
Jefe Oficina Asesora Jurídica (Fabio Rojas)</t>
  </si>
  <si>
    <t>Proceso de verificación, control y pago de las reclamaciones documentado, formalizado en el Sistema Integrado de Gestión Institucional y optimizado;</t>
  </si>
  <si>
    <t>Establecer y documentar el proceso  de verificación, control y pago de las reclamaciones</t>
  </si>
  <si>
    <t>Establecer y documentar las actividades, puntos de control, insumos, productos, proveedores, clientes y responsables del proceso de verificación, control y pago de las reclamaciones</t>
  </si>
  <si>
    <t>Director de Gestión de Tecnologías de la Información y las Comunicaciones (Sergio Soler)</t>
  </si>
  <si>
    <t xml:space="preserve">Proceso de verificación, control y pago de reclamaciones implementado y optimizado </t>
  </si>
  <si>
    <t xml:space="preserve">Paquetes tramitados bajo el proceso </t>
  </si>
  <si>
    <t>SAA de reclamaciones documentado y formalizado en el Sistema Integrado de Gestión Institucional - SIGI</t>
  </si>
  <si>
    <t>Documentar el procedimiento  para implementar alternativas técnicas para adelantar el proceso de verificación, control y pago de las reclamaciones, en el cual está inmerso el SAA</t>
  </si>
  <si>
    <t>Establecer y documentar las actividades, puntos de control, insumos, productos, proveedores, clientes y responsables del proceso de verificación, control y pago de las reclamaciones, el cual referencia la aplicación del SAA de reclamaciones.</t>
  </si>
  <si>
    <t>Dirección de Otras Prestaciones (Juan Carlos Borda)
Subdirección de  Garantías (María Lucía Florez)</t>
  </si>
  <si>
    <t>Oficina Asesora de Planeación (Norela Briceño)</t>
  </si>
  <si>
    <t>Requerimiento y gestión con la DGTIC para desarrollar e implementar el SAA de reclamaciones</t>
  </si>
  <si>
    <t>Realizar el requerimiento a la DGTIC para desarrollar el SAA de reclamaciones</t>
  </si>
  <si>
    <t>SAA de reclamaciones ejecutado</t>
  </si>
  <si>
    <t>Implementar el SAA de reclamaciones</t>
  </si>
  <si>
    <t>Estudio de cargas laborales</t>
  </si>
  <si>
    <t>A partir de los procesos y procedimientos documentados por OAPCR, realizar el levantamiento de cargas de trabajo, conforme a los lineamientos del DAFP, con el acompañamiento de las diferentes dependencias de la entidad.</t>
  </si>
  <si>
    <t>Linea base definida</t>
  </si>
  <si>
    <t>Soluciones tecnológicas para fortalecer los procesos de recobros (Presupuesto máximo y APF), reconocimiento y liquidación de UPC.</t>
  </si>
  <si>
    <t>Dirección de Otras Prestaciones (Juan Carlos Borda)
Subdirección de Liquidaciones y Garantías (María Lucía Florez)
Oficina asesora juridica de la ADRES (Fabio Rojas)
Asesores dirección General (Andrea López; Fernando  Castro)</t>
  </si>
  <si>
    <t>Dirección de Otras Prestaciones ((Juan Carlos Borda)
Subdirección de Liquidaciones y Garantías (María Lucía Florez)
Oficina asesora juridica de la ADRES (Fabio Rojas)</t>
  </si>
  <si>
    <t>Dirección de Otras Prestaciones ((Juan Carlos Borda)</t>
  </si>
  <si>
    <t>Dirección de Otras Prestaciones (Juan Carlos Borda)
Subdirección de Liquidaciones y Garantías (María Lucía Florez)
Oficina asesora juridica de la ADRES (Fabio Rojas)
Dirección Administrativa y Financiera (Andrés  Agudelo)</t>
  </si>
  <si>
    <t>SAA de recobros en el Sistema Integrado de Gestión Institucional.</t>
  </si>
  <si>
    <t>Requerimiento a la DGTIC para desarrollar el aplicativo que soporte el proceso de liquidación y giro de presupuestos máximos</t>
  </si>
  <si>
    <t xml:space="preserve">Realizar el requerimiento a la DGTIC para desarrollar el aplicativo que soporte el proceso de liquidación y giro de presupuestos máximos </t>
  </si>
  <si>
    <t>Dirección de Otras Prestaciones (Juan Carlos Borda)
Subdirección de Liquidaciones y Garantías (María Lucía Florez)</t>
  </si>
  <si>
    <t>Asesor de la Dirección General (Andrea López)</t>
  </si>
  <si>
    <t>GERE Gestión de Reclamaciones</t>
  </si>
  <si>
    <t>Propuesta de  requerimiento a la DGTIC para automatizar las reglas de validación y aplicarlas en el proceso de auditoría integral de las reclamaciones de personas juridicas.</t>
  </si>
  <si>
    <t>Realizar el requerimiento a la DGTIC paraautomatizar las reglas de validación.</t>
  </si>
  <si>
    <t>Realizar el requerimiento a la DGTIC para automatizar las reglas de validación que se aplicaran en el  proceso de verificación, control y pago.</t>
  </si>
  <si>
    <t>Implementar el proceso verificación, control y pago de reclamaciones bajo las alternativas tecnicas y tecnologías de validaciones.</t>
  </si>
  <si>
    <t>Ejecutar las actividades establecidos en el proceso de verificación, control y pago de reclamaciones  bajo las alternativas tecnicas y tecnologías de validaciones.</t>
  </si>
  <si>
    <t>Paquetes tramitados bajo las alternativas tecnicas y tecnologías de validaciones.</t>
  </si>
  <si>
    <t>Proceso documentado, aprobado, publicado y formalizado en el SIGI, e incluirlo en el listado de control de documentos del SIGI (Documento confidencial)</t>
  </si>
  <si>
    <t>Realizar el requerimiento a la DGTIC para desarrollar el SAA</t>
  </si>
  <si>
    <t>Ejecutar las actividades, establecidas en el SAA de reclamaciones</t>
  </si>
  <si>
    <t>Primer trimestre</t>
  </si>
  <si>
    <t>Segundo trimestre</t>
  </si>
  <si>
    <t>Cuarto trimestre</t>
  </si>
  <si>
    <t>Estado</t>
  </si>
  <si>
    <t>Nueva</t>
  </si>
  <si>
    <t>En desarrollo</t>
  </si>
  <si>
    <t>Finalizada</t>
  </si>
  <si>
    <t>Entregable / Evidencia</t>
  </si>
  <si>
    <t>Fecha de cumplimiento</t>
  </si>
  <si>
    <t>Aspectos que han impedido logro</t>
  </si>
  <si>
    <t>Valor real</t>
  </si>
  <si>
    <t>Total general</t>
  </si>
  <si>
    <t>Valores</t>
  </si>
  <si>
    <t>Avance</t>
  </si>
  <si>
    <t>Peso actividad</t>
  </si>
  <si>
    <t xml:space="preserve"> Porcentaje de Avance</t>
  </si>
  <si>
    <t>Semáforo</t>
  </si>
  <si>
    <t>Seguimiento 1t</t>
  </si>
  <si>
    <t>Seguimiento 2t</t>
  </si>
  <si>
    <t>Seguimiento 3t</t>
  </si>
  <si>
    <t>Seguimiento 4t</t>
  </si>
  <si>
    <t>Descripción del avance de la actividad y producto</t>
  </si>
  <si>
    <t>Tercer trimestre</t>
  </si>
  <si>
    <t>Presupuesto ejecutado</t>
  </si>
  <si>
    <t>Aspectos que han impedido logro de la actividad o producto</t>
  </si>
  <si>
    <t>Programación</t>
  </si>
  <si>
    <t>Entregable / Evidencia
(Nombre del soporte en la carpeta de eviencias)</t>
  </si>
  <si>
    <t>Entregable programado</t>
  </si>
  <si>
    <t>Fechas</t>
  </si>
  <si>
    <t>Programación para el trimestre</t>
  </si>
  <si>
    <t>Mar</t>
  </si>
  <si>
    <t>Jun</t>
  </si>
  <si>
    <t>Sep</t>
  </si>
  <si>
    <t>Dic</t>
  </si>
  <si>
    <t>Fechas programadas</t>
  </si>
  <si>
    <t>Inicial</t>
  </si>
  <si>
    <t>Final</t>
  </si>
  <si>
    <t>Pro/NoPro</t>
  </si>
  <si>
    <t>Mes</t>
  </si>
  <si>
    <t>Suma de Valor real</t>
  </si>
  <si>
    <t>PLAN DE ACCIÓN INTEGRADO ANUAL ADRES
Avance consolidado - Objetivos Estratégicos</t>
  </si>
  <si>
    <t>PLAN DE ACCIÓN INTEGRADO ANUAL ADRES
Avance consolidado - Dependencias</t>
  </si>
  <si>
    <t>Peso T1</t>
  </si>
  <si>
    <t>PesoT3</t>
  </si>
  <si>
    <t>PesoT2</t>
  </si>
  <si>
    <t>PesoT4</t>
  </si>
  <si>
    <t>FinT1</t>
  </si>
  <si>
    <t>FinT2</t>
  </si>
  <si>
    <t>FinT3</t>
  </si>
  <si>
    <t>FinT4</t>
  </si>
  <si>
    <t>Si</t>
  </si>
  <si>
    <t>Trimestre 1</t>
  </si>
  <si>
    <t>Trimestre 2</t>
  </si>
  <si>
    <t>Trimestre 3</t>
  </si>
  <si>
    <t>Trimestre 4</t>
  </si>
  <si>
    <t xml:space="preserve">PLAN DE ACCIÓN INTEGRADO ANUAL ADRES
Avance consolidado - Dependencias
Trimestre I </t>
  </si>
  <si>
    <t>PLAN DE ACCIÓN INTEGRADO ANUAL ADRES
Avance consolidado - Dependencias
Trimestre II</t>
  </si>
  <si>
    <t>PLAN DE ACCIÓN INTEGRADO ANUAL ADRES
Avance consolidado - Dependencias
Trimestre III</t>
  </si>
  <si>
    <t>PLAN DE ACCIÓN INTEGRADO ANUAL ADRES
Avance consolidado - Dependencias
Trimestre IV</t>
  </si>
  <si>
    <t>PLAN DE ACCIÓN INTEGRADO ANUAL ADRES
Avance consolidado - Objetivos Estratégicos
Trimestre I</t>
  </si>
  <si>
    <t>PLAN DE ACCIÓN INTEGRADO ANUAL ADRES
Avance consolidado - Objetivos Estratégicos
Trimestre II</t>
  </si>
  <si>
    <t>PLAN DE ACCIÓN INTEGRADO ANUAL ADRES
Avance consolidado - Objetivos Estratégicos
Trimestre III</t>
  </si>
  <si>
    <t>PLAN DE ACCIÓN INTEGRADO ANUAL ADRES
Avance consolidado - Objetivos Estratégicos
Trimestre IV</t>
  </si>
  <si>
    <t>PLAN DE ACCIÓN INTEGRADO ANUAL ADRES
Menú</t>
  </si>
  <si>
    <t>Diccionario de Datos</t>
  </si>
  <si>
    <t>Plan Estratégico 2020-2023</t>
  </si>
  <si>
    <t>Plan de Acción Integrado Anual + Seguimiento</t>
  </si>
  <si>
    <t>Avance por objetivos</t>
  </si>
  <si>
    <t>Avance por dependencias</t>
  </si>
  <si>
    <t>Información de consulta</t>
  </si>
  <si>
    <t>Formato de diligenciamiento</t>
  </si>
  <si>
    <t>Reporte por objetivos - Trimestre I</t>
  </si>
  <si>
    <t>Reporte por objetivos - Trimestre II</t>
  </si>
  <si>
    <t>Reporte por objetivos - Trimestre III</t>
  </si>
  <si>
    <t>Reporte por objetivos - Trimestre IV</t>
  </si>
  <si>
    <t>Reporte por dependencias - Trimestre I</t>
  </si>
  <si>
    <t>Reporte por dependencias - Trimestre II</t>
  </si>
  <si>
    <t>Reporte por dependencias - Trimestre III</t>
  </si>
  <si>
    <t>Reporte por dependencias - Trimestre IV</t>
  </si>
  <si>
    <t>Ítem</t>
  </si>
  <si>
    <t>4.1</t>
  </si>
  <si>
    <t>4.2</t>
  </si>
  <si>
    <t>4.3</t>
  </si>
  <si>
    <t>5.1</t>
  </si>
  <si>
    <t>5.2</t>
  </si>
  <si>
    <t>5.3</t>
  </si>
  <si>
    <t>5.4</t>
  </si>
  <si>
    <t>Nombre</t>
  </si>
  <si>
    <t>Entregable / evidencia programado</t>
  </si>
  <si>
    <t>Es el estado en el que se encuentra la tarea según la fecha de reporte</t>
  </si>
  <si>
    <t>Se selecciona el estado "Nueva" - "Desarrollo" - "Finalizada"</t>
  </si>
  <si>
    <t>Avance cualitativo de las actividades establecidas a ejecutar durante el periodo de reporte</t>
  </si>
  <si>
    <t>Describe las situaciones que se han impedido o dificultado la ejecución de la actividad durante el periodo de reporte</t>
  </si>
  <si>
    <t>Nombres exactos de los archivos que se incluyen en la carpeta definida para la dependencia</t>
  </si>
  <si>
    <t>Reporte de avance por objetivos estratégicos del PEI 2020-2023</t>
  </si>
  <si>
    <t>Reporte de avance al PEI 2020 - 2023 y al PAIA 2020  por dependencias</t>
  </si>
  <si>
    <t>DD-MM-AAAA en el cual se finalizó la actividad y se obtuvo el entregable programado</t>
  </si>
  <si>
    <t>Es el presupuesto que se ha ejecutado en el desarrollo de la actividad
Nota: Aplica únicamente para las actividades que definieron recursos al momento de  la formulación del PAIA</t>
  </si>
  <si>
    <t>Campo predeterminado que índica el entregable que se definió para la actividad</t>
  </si>
  <si>
    <t>Se establece a partir de la fecha de cumplimiento del entregable de la actividad y conforme a la evidencia que soporta el resultado</t>
  </si>
  <si>
    <t>Se establece según la ejecución presupuestal y debe ser consistente con el valor del Plan Anual de Adquisiciones.</t>
  </si>
  <si>
    <t>DO1_I1 Porcentaje de implementación del Modelo Integrado de Planeación y Gestión MIPG</t>
  </si>
  <si>
    <t xml:space="preserve">DO1_R1 - Incumplimiento de compromisos sobre los Acuerdos de Niveles de Servicio (ANS) establecidos entre los procesos
DO1_R2 - Inexactitud en la articulación del Modelo de Operación por Procesos - MOP y Estructura Organizacional entre sí y con el SGSSS </t>
  </si>
  <si>
    <t>OAPCR-DAF</t>
  </si>
  <si>
    <t>DO2_I1Porcentaje de implementación de la Dimensión de Gestión del Conocimiento del MIPG</t>
  </si>
  <si>
    <t>DO2_R1 - Inadecuada implementación de políticas, normas, estándares, planes y/o programas durante la implementación del modelo de gestión y operación del conocimiento.</t>
  </si>
  <si>
    <t>Equipo de gestión del Conocimiento</t>
  </si>
  <si>
    <t>DGTICS</t>
  </si>
  <si>
    <t>DO3_I1 Porcentaje de avance en la ejecución de los proyectos programados en cada vigencia.</t>
  </si>
  <si>
    <t>DO3_R1 - Inadecuado suministro/entrega de Productos y/o servicios  hacia los procesos de la entidad que requieren nuevas soluciones tecnológicas o actualización de una ya existente.</t>
  </si>
  <si>
    <t>GM1_I1 Porcentaje de variación de los reintegros
GM1_I2 Porcentaje de variación de costos asociados a demandas y sentencias</t>
  </si>
  <si>
    <t xml:space="preserve">GM1_R1 - Incumplimiento de los objetivos establecidos al contar con un modelo obsoleto dado el contexto dinámico de las políticas del mercado afectando la liquidez de la operación de la ADRES
GM1_R2 Inadecuada planificación de los controles a optimizar en los procesos de  liquidación,  reconocimiento y pago de los recursos de la salud
GM1_R3 Inadecuada implementación de políticas, normas, estándares, planes y/o programas sobre  la política de daño antijuridico
</t>
  </si>
  <si>
    <t>DLG
DOP</t>
  </si>
  <si>
    <t>GM2_I1 Índice Costo - Beneficio del aseguramiento y servicios de salud</t>
  </si>
  <si>
    <t>GM2_R1 - Incumplimiento de compromisos en el desarrollo e implementación de un sitema de recaudo y su integración con el sistema financiero de la entidad, de acuerdo a las especificaciones técnicas y/o necesidades formulados por área técnica; así como la entrega de los resultados de las liquidaciones de las prestaciones económicas y/o procesos de reconocimiento de recursos a favor de los actores del SGSSS</t>
  </si>
  <si>
    <t>DLG
DGRFS
DOP</t>
  </si>
  <si>
    <t>GM3_I1 Puntaje de incidencia en política pública y gestión del sector</t>
  </si>
  <si>
    <t>GM3_R1 Inadecuado suministro/entrega de Productos y/o servicios  sobre el análisis y producción de información del sector que puede generar toma de decisiones de política pública de manera errada, incompleta o inoportuna</t>
  </si>
  <si>
    <t>GM4_I1 Porcentaje de recobros por concepto de tecnologías no financiados con cargo a la UPC del Régimen Contributivo prestados a 31 de diciembre de 2019 saneados</t>
  </si>
  <si>
    <t>GM4_R1 Inadecuada implementación de políticas, normas, estándares, planes y/o programas de el modelo operativo del acuerdo de punto final
GM4_R2 Inadecuado suministro/entrega de Productos y/o servicios  en cuanto a la emisión de las certificaciones de resultados de auditoria e interventoría</t>
  </si>
  <si>
    <t>DOP
DLG</t>
  </si>
  <si>
    <t xml:space="preserve">GM5_I1 Índice gasto derivado de la prestación de servicios y tecnologías no financiados con la UPC
GM5_I2  Índice gasto vs presupuesto máximo </t>
  </si>
  <si>
    <t>GM5_R1 Inadecuado seguimiento a la asignación y/o ejecución de los recursos  de  los presupuestos máximos otorgados a las EPS y EOC y que la ADRES está llamada a monitorear con el fin de detectar posible superaciones de los mismos</t>
  </si>
  <si>
    <t xml:space="preserve">R1_I1 Porcentaje máximo a apropiar para el presupuesto de la UGG respecto del presupuesto de la URA. 
R1_I2 Porcentaje máximo de los costos asociados al soporte administrativo de la UGG 
</t>
  </si>
  <si>
    <t>R1_R1 Incumplimiento de compromisos en el desarrollo e implementación de un sistema de recaudo y su integración con el sistema financiero de la entidad, de acuerdo a las especificaciones técnicas y/o necesidades formulados por área técnica; así como la entrega de los resultados de las liquidaciones de las prestaciones económicas y/o procesos de reconocimiento de recursos a favor de los actores del SGSSS
R1_R2 Inadecuada implementación de políticas, normas, estándares, planes y/o programas en el modelo de costeo en la Entidad</t>
  </si>
  <si>
    <t>DAF
OAPCR</t>
  </si>
  <si>
    <t>GI1_I1 Brecha entre la calificación de importancia y desempeño de la transparencia en la gestión de ADRES
GI1_I2 Brecha entre la calificación de importancia y desempeño de la eficiencia en la gestión de ADRES</t>
  </si>
  <si>
    <t xml:space="preserve">GI1_R1 - Incumplimiento en la entrega de los resultados e impacto previstos hacia los grupos de  valor y de interés que afecta el reconocimiento institucional. </t>
  </si>
  <si>
    <t>Con base en un diseño de alta de disponibilidad acordado con el fabricante, se procederá a desarrollar un mecanismos aplicable a la infraestructra de TI de la  ADRES</t>
  </si>
  <si>
    <t>Realizar informes semestrales de seguimiento a la implementación y ejecución del PETI</t>
  </si>
  <si>
    <t>2 Informes de seguimiento y ejecución.</t>
  </si>
  <si>
    <t>Con base en los requerimientos levantados en la iniciativa estratégica "Fortalecer los mecanismos de interoperabilidad con los grupos de Valor" y la revisión del proceso de Gestión de Afiliados se implementan los ajustes requeridos por el proceso de Negocio</t>
  </si>
  <si>
    <t>Desarrollar de manera semestral una charla de socialización a los colaboradores de la ADRES sobre temas de Seguridad y Privacidad de la Información</t>
  </si>
  <si>
    <t>Desarrollar de manera trimestral contenido de sensibilización frente a temas de seguridad y privacidad de la información, para ser dispuestos dentro del boletín electrónico de la ADRES, fondos de escritorio.</t>
  </si>
  <si>
    <t>Documento ejecutivo de diagnóstico de la política de Gestión del Conocimiento y sus respectivos soportes</t>
  </si>
  <si>
    <t>Andrea Consuelo López</t>
  </si>
  <si>
    <t>Laddy Astrid Giraldo Piedrahita</t>
  </si>
  <si>
    <t>Solicitar a la Dirección de Gestión de Tecnologías de la Información y Comunicaciones - DGTIC, incluir en los estudios de la nueva página web de la entidad, el desarrollo del mecanismo de acceso a las personas con discapacidad visual y su usabilidad.</t>
  </si>
  <si>
    <t>Se realizará requerimiento técnico a la Dirección de Gestión de Tecnologías de la Información y Comunicaciones</t>
  </si>
  <si>
    <t>Requerimiento técnico realizado.</t>
  </si>
  <si>
    <t>Olga Marcela Vargas Valenzuela
Laddy Astrid Giraldo Piedrahita</t>
  </si>
  <si>
    <t>Diana Isabel Cárdenas</t>
  </si>
  <si>
    <t>Incluir información gestionada e incorporada del Talento Humano alimentada en los módulos del sistema de información de Nómina "SIAN"</t>
  </si>
  <si>
    <t>Se realizará la gestión que conlleve a la funcionalidad y operación para incluir información de la Gestión del Talento Humano que permita alimentar los módulos del sistema de información de Nómina "SIAN"</t>
  </si>
  <si>
    <t>Evidencias de la gestión, funcionalidad y operación para la implementación adecuada de los módulos del sistema de información de Nómina "SIAN"</t>
  </si>
  <si>
    <t>Carlos Eduardo Caceres Bustamante  
Ana Milena Escobar Rincón
Emilse Amalia Arenas Gonzalez
Luz Tatiana Botero Avila
Laddy Astrid Giraldo Piedrahita 
Francy Abril Morales 
Maria Claudia Lopez Calle 
Zaida Lizeth Segura Franco</t>
  </si>
  <si>
    <t>Francy Abril Morales
Ana Milena Escobar Rincón</t>
  </si>
  <si>
    <t>Francy Abril Morales 
Laddy Astrid Giraldo Piedrahita 
Ana Milena Escobar Rincón</t>
  </si>
  <si>
    <t xml:space="preserve">Realizar las actividades del Sistema de Gestión de Seguridad y Salud en el Trabajo (según el Decreto 1072 de 2015, Resolución 0312 de 2019 y demás normas que apliquen); aplicar la Batería de Riesgo Psicosocial; Realizar estudios de iluminación, ruido y temperatura, de acuerdo con las necesidades de la entidad; Poner a disposición los elementos ergonómicos; buscando mejorar las condiciones del entorno físico, estipulados por el estado y la entidad.
</t>
  </si>
  <si>
    <t xml:space="preserve">Carlos Eduardo Caceres Bustamante
Ana Milena Escobar Rincón
Francy Abril Morales </t>
  </si>
  <si>
    <t>Documento de seguimiento a:
- Plan Anual de Vacantes
- Plan de Previsión de Recursos Humanos 
- Plan de Trabajo Anual en Seguridad y Salud en el Trabajo (SST)
- Plan Institucional de Capacitación
-Programa de Bienestar Social Laboral y el Plan de Incentivos Institucionales
-Plan Estratégico de Talento Humano</t>
  </si>
  <si>
    <t>Edwin Dario Mora Gomez
Carlos Eduardo Caceres Bustamante
Laddy Astrid Giraldo Piedrahita 
Francy Abril Morales 
Zaida Lizeth Segura Franco
Ana Milena Escobar Rincón
Maria Claudia López Calle</t>
  </si>
  <si>
    <t>Carlos Eduardo Caceres Bustamante
Amanda Lucia Buitrago Reyes</t>
  </si>
  <si>
    <t>Claudia Patricia Fernandez</t>
  </si>
  <si>
    <t xml:space="preserve">Diseñar e implementar un Sistema Integral de Monitoreo y Alertas de Fuentes y Usos a herramienta, para los resultados de los porcesos de LMA y Compensación.
</t>
  </si>
  <si>
    <t>Sistema Integral de Monitoreo y Alertas de Fuentes y Usos - lertas de diferencias entre la ejecución presupuestal y los datos de las áreas misionales</t>
  </si>
  <si>
    <t>Realizar  estudio (s) e informe (s) sobre los temas coyunturales para el SGSSS</t>
  </si>
  <si>
    <t>Estudio (s) que se efectúen con el objeto de incidir en la toma de decisiones para el ajuste y mejora al SGSSS publicados.</t>
  </si>
  <si>
    <t>Estudio (s) y/o Públicaciones DGRFS</t>
  </si>
  <si>
    <t>Criterios para la priorización de las evaluaciones de servicios y tecnologías en salud que deba realizar el El Instituto de Evaluación Tecnológica en Salud (IETS), definidos en conjunto con esa Entidad</t>
  </si>
  <si>
    <t xml:space="preserve">Suscribir el convenio con el IETS </t>
  </si>
  <si>
    <t>Suscribir el convenio con el IETS</t>
  </si>
  <si>
    <t>Definir los criterios de priorización de las evaluaciones de servicios y tecnologías en salud</t>
  </si>
  <si>
    <t xml:space="preserve">Definir, en el marco del convenio con el IETS  los criterios de priorización de las evaluaciones de servicios y tecnologías en salud </t>
  </si>
  <si>
    <t xml:space="preserve">Documento con los criterios de priorización de las evaluaciones de servicios y tecnologías en salud </t>
  </si>
  <si>
    <t>Realizar 3 encuentros de relacionamiento con actores del Sistema de salud sobre la gestión y logros institucionales</t>
  </si>
  <si>
    <t>Yuly Andrea Gómez Gutiérrez</t>
  </si>
  <si>
    <t>Juan Carlos Borda Rivas
Edwin Darío Mora Gómez
Albert Camilo Rojas Nuñez
Diana Marcela Perea Buitrago
Luisa Fernanda Gonzalez Mozo</t>
  </si>
  <si>
    <t>Luisa Fernanda Gonzalez Mozo</t>
  </si>
  <si>
    <t>GCCR- Gestión Contable y Control de Recursos</t>
  </si>
  <si>
    <t>GEPP - Gestión de Pagos y Portafolio</t>
  </si>
  <si>
    <t xml:space="preserve"> $ 29.416.800 </t>
  </si>
  <si>
    <t xml:space="preserve">Con el fin de fortalecer la herramienta de alertas en aplicación del modelo CAMEL, el 14 de enero de 2020 se aprobó el Manual de Riesgo de Crédito, el cual contiene la metodología y herramientas a aplicar en el marco del modelo CAMEL, tendientes al manejo de los recursos administrados por la ADRES. Así mismo, es pertinente señalar que el modelo CAMEL se viene aplicando de manera periódica por parte de la DGRFS, con el fin de establecer el manejo de los recursos administrados, en las diferentes entidades financieras en las que la ADRES tiene relación, este ejercicio se efectúa con base a la información registrada en los estados financieros reportados a la SFC. 
Ahora bien, toda vez que el modelo permite efectuar un seguimiento y análisis de los posibles riegos que se generan en los cupos y/o limites generados por la distribución de los recursos administrados en las diferentes entidades financieras, la DGRFS revisa las variables involucradas en el modelo y la aplicación en las diferentes fórmulas establecidas. En este contexto, para el primer trimestre de 2020, se trabajó con la DGTIC para realizar ajustes a la herramienta diseñada, con el fin de optimizar el ejercicio del modelo y la muestra de sus resultados.
Para el desarrollo de esta actividad se cuenta con un presupuesto de $143.722.080, de los cuales se ejecutó para el I Trimestre de 2020 $29.416.800, valor del pago de honorarios de los Contratos de Prestación de Servicios No. 045, 046 y 058 de 2020, se adjuntan como evidencias informes mensuales del I trimestre de 2020 con el respectivo consolidado de pagos.
</t>
  </si>
  <si>
    <t xml:space="preserve">La actividad se ha realizado de acuerdo a lo programado y a la periodicidad establecida en el manual y el procedimiento respectivo. </t>
  </si>
  <si>
    <t>*Metodología Camel. Actualización de modelo Camel a diciembre de 2019. Esta aplicación depende de los datos de la Superintendencia Financiera. 
*Manual de Riesgo de Crédito.
*Correos electrónicos de solicitudes a la DGTIC para programación de reuniones, para la creación de un aplicativo donde se carguen los archivos planos de respuesta de los bancos, este archivo debe realizar los cálculos que actualmente realiza la macro y a su vez debe soportar todo el  almacenamiento  de la información.
*Informes Contratistas y consolidado de pagos GEPP I Trim 2020</t>
  </si>
  <si>
    <t xml:space="preserve">Con el fin de establecer el diseño e implementación del SIMAFU, durante el I trimestre del 2020, la DGRF efectuó un primer levantamiento de las principales variables a incluir en la herramienta, para efectos se hizo un primer ejercicio sobre el comportamiento de las cotizaciones, simulando tres escenarios del componente de cotizaciones, el cual fue complementado con la situación actual del COVID19.
Para el II trimestre de 2020, se efectuaran las actividades tendientes a la consolidación de la bodega de datos que contenga la información y/o serie histórica, que permita correr una versión preliminar del sistema, en concordancia con las variables establecidas.
</t>
  </si>
  <si>
    <t>Se ha solicitado a la DGTIC la generación del reporte y/o base de datos completa, la cual permita la consolidación de la bodega de datos, sin tener respuesta a la fecha de la solicitud.</t>
  </si>
  <si>
    <t xml:space="preserve">Con el fin de generar e implementar el SIMAFU, en lo que respecta a la ejecución presupuestal Vs. los datos y/o resultados de las áreas misióneles, la DGRFS ha venido efectuando ajustes al modelo de seguimiento del modelo de sostenibilidad financiera del SGSSSS de la vigencia corriente. _x000D_
_x000D_
Así mismo, se solicitó a la DLG y o la DGTIC, la remisión de la información relacionado a los resultados de los procesos misionales, con el fin de integrar esta información en el flujo de caja de la DGRFS, y efectuar las respectivas validaciones; las cuales deben guardar concordancia con la información registrada en los estados financieros de la ADRES._x000D_
_x000D_
Finalmente, con el fin de efectuar e seguimiento, la DGRFS ha venido efectuando el seguimiento a través de la información disponible, reflejada en el flujo de caja, el cual permite establecer alas diferentes necesidades de recursos._x000D_
</t>
  </si>
  <si>
    <t>El flujo de información entre las áreas misionales de la ADRES para la generación del reporte y/o base de datos completa, no ha sido constante, la cual no ha permitido la consolidación de la bodega de datos.</t>
  </si>
  <si>
    <t xml:space="preserve">Durante el I trimestre del 2020, se trabaja en la consolidación de una base con total la información historia de los giros realizados desde la ADRES, lo anterior, con el fin de contar con esta información como insumo de la construcción de la herramienta que permita efectuar el seguimiento a los recursos girados e identificación el comportamiento de estos. En este contexto,  se construyó una bodega de datos utilizando la herramienta Power BI que contiene el histórico de giros realizados desde el 01 de agosto de 2017 hasta el 31 de diciembre de 2019._x000D_
_x000D_
Por otro lado, se está trabajando conjuntamente con la DGTIC y con comunicaciones, en la construcción de una base única que sea el insumo para la consulta de los diferentes actores del sistema en el portal de ADRES._x000D_
_x000D_
Como evidencias, se adjunta: 1) Informe de giros ADRES, que es un adelanto de qué análisis se realizarían; 2) Correo electrónico con LINK del Excel que se ha venido trabajando para la base de información de los giros ADRES 17-19; 3) Correo electrónico con LINK trabajado en Power BI._x000D_
_x000D_
Para el desarrollo de esta actividad se cuenta con un presupuesto de $170.233.373, de los cuales se ejecutó para el I Trimestre de 2020 $33.847.571, valor del pago de honorarios de los Contratos de Prestación de Servicios números: 057, 059, 060 y 061 de 2020, se adjuntan como evidencias Informes mensuales del I trimestre de 2020 con el respectivo consolidado de pagos._x000D_
</t>
  </si>
  <si>
    <t xml:space="preserve">*Avance-Pantallazos Plantilla de Sistema Integral de monitoreo y alertas, donde se montaría el boletin / informe del Sistema Integral. 
*Correos electrónicos solicitando información enviados a: Dirección de Liquidación y Garantías &amp; Dirección de Tecnologías de la Información y Comunicaciones. _x000D_
</t>
  </si>
  <si>
    <t xml:space="preserve">* Flujo de caja_x000D_
_x000D_
* Excedentes financieros _x000D_
_x000D_
* Seguimiento de presupuesto_x000D_
_x000D_
*Correos electrónicos solicitando información._x000D_
</t>
  </si>
  <si>
    <t xml:space="preserve">
* Correo electrónico con el link de la bodega de datos en Power BI, adelanto de lo trabajado sobre el tema.
* Correo electrónico con el link informe giros ADRES 17-19, adelanto de lo trabajado sobre el tema.
*Informe de giros ADRES
ene 2020
*Informes Contratistas y consolidado de pagos GEPP I Trim 2020</t>
  </si>
  <si>
    <t xml:space="preserve"> $ 33.847.571 </t>
  </si>
  <si>
    <t xml:space="preserve"> Durante el I trimestre de 2020, la DGRFS efectuó la elaboración y/o publicación de diferentes informes, los cuales contienen información referente a los recursos en administración del SGSSS, como son temas del recaudo efectivo, excedentes de recursos, impacto del COVID19, comportamiento de cotizaciones; los cuales conllevan a tener cifras consolidadas y analizadas que permitan la toma de decisiones respecto a la necesidad de recurso y flujo de los mismo.
En este contexto, se relacionan los informes realizados:
1.	Informe de  cálculo de excedentes, el cual se hace mensualmente, y sirve para determinar el flujo de los recursos mensuales disponibles. 
2.	Informe de Impacto de COVID19, el cual proyecta la posible caída de las fuentes de financiación en el marco de la pandemia. De esta manera, alertar a las autoridades pertinentes para la toma de decisiones, respecto a: 1) Posible impacto sobre el recaudo por exención de pago de parafiscales a sectores específicos de la economía más afectados por la emergencia del COVID19 (Cajas de Compensación) y el impacto sobre el recaudo de las rentas territoriales; 2) Posible impacto del COVID19 sobre el recaudo de las cotizaciones por medio de un modelo econométrico de efectos fijos. 
Los dos documentos plantean diferentes escenarios de reducción de los recursos, se sustentan en sus respectivos archivos de Excel. 
3.	Informe de descripción y análisis de las cotizaciones al SGSSS, el cual contiene cuatro partes: 1) Exponer de qué dependen las cotizaciones (principales variables que serán relacionada en un modelo econométrico); 2) Referirá a quiénes son los cotizantes, es decir, a una caracterización de los cotizantes al sistema de salud; 3) Responde a la pregunta de ¿Por qué las cotizaciones no crecen a la misma proporción índice base de cotización [IBC])?; 4) Establece recomendaciones de política pública.
4.	Para el I trimestre de 2020, se publicaron en la página de la ADRES los informes mensuales y trimestrales de recaudos, los cuales contienen el análisis propio de comportamiento de las diferentes fuentes de financiación del SGSSS; en el caso del segundo, se establece las tendencias entre vigencias.
5.	En el mismo periodo, se publicó el informe de Gestión Presupuestal Unidad de Recursos Administrados (URA), el cual refleja el comportamiento de las fuentes y usos de los recursos en administración.
</t>
  </si>
  <si>
    <t xml:space="preserve">
*Informe de  cálculo de excedentes financieros.
*Informe de Impacto de COVID19
*Informe de descripción y análisis de las cotizaciones al SGSSS.
* Informes mensuales y trimestrales de recaudos.
* Informe de Gestión Presupuestal Unidad de Recursos Administrados (URA)</t>
  </si>
  <si>
    <t xml:space="preserve"> $ 5.813.880 </t>
  </si>
  <si>
    <t xml:space="preserve"> $ 8.682.900 </t>
  </si>
  <si>
    <t xml:space="preserve"> $ 21.012.000 </t>
  </si>
  <si>
    <t xml:space="preserve"> $ 47.375.056 </t>
  </si>
  <si>
    <t xml:space="preserve"> $ 9.525.440 </t>
  </si>
  <si>
    <t xml:space="preserve"> $ 10.506.000 </t>
  </si>
  <si>
    <t>Para el primer trimestre de la vigencia 2020, se efectuó un levantamiento preliminar de las fuentes y/o conceptos generales de recaudo de los diferentes recursos girados a la ADRES, los cuales a la fecha no cuentan con sistemas electroncitos de recaudo y/o referenciado. Así mismo, se estableció si dichos conceptos tenían integraciones automáticas en los diferentes sistemas de registro de información (MUI, REX o ERP). Se adjunta como soporte de la activada el archivo Excel denominado “Inventario Conceptos Recaudo – ADRES”.
Se precisa que, para el segundo trimestre de 2020, el inventario será complementado con las subfuentes de recaudo que se registrar en la ADRES, con el fin de tener un inventario tota de conceptos generales y conceptos específicos de recaudo. Esto con el fin de llega al detalle mínimo del recaudo que realiza la ADRES.
Finalmente, se adjuntan las cuentas de cobro correspondientes al Contrato de Prestación de Servicios No. 014 de 2020.</t>
  </si>
  <si>
    <t>Para el primer trimestre de la vigencia 2020, se efectuó un levantamiento preliminar de las fuentes y/o conceptos generales de recaudo de los diferentes recursos girados a la ADRES, los cuales cuentan con sistemas electroncitos de recaudo y/o referenciado. Así mismo, se estableció si dichos conceptos tenían integraciones automáticas en los diferentes sistemas de registro de información (MUI, REX o ERP). Se adjunta como soporte de la activada el archivo Excel denominado “Inventario Conceptos Recaudo – ADRES”.
Se precisa que, para el segundo trimestre de 2020, el inventario será complementado con las subfuentes de recaudo que se registrar en la ADRES, con el fin de tener un inventario tota de conceptos generales y conceptos específicos de recaudo. Esto con el fin de llega al detalle mínimo del recaudo que realiza la ADRES.
Finalmente, se adjuntan las cuentas de cobro correspondientes al Contrato de Prestación de Servicios No. 013 de 2020.</t>
  </si>
  <si>
    <t>Para el primer trimestre de 2020, se continuaron las acciones tendientes a la integración de los conceptos de recaudo entre los sistemas de registro de ingresos (REX y MUI) y el sistema financiero (ERP) de la ADRES. Lo anterior, con el fin de mitigar la manualidad entre la información registrada en el MUI y ERP. Es importante señalar que esta es una actividad paralela que se realiza en la construcción del Portal Único de Recaudo, cuyo fin es establecer las especificaciones técnicas entre los sistemas de información, que permitan que la información registrada en el MUI se actualice automáticamente en el ERP. Se adjunta como evidencias pruebas de desarrollo tecnológico.
Dichas actividades permiten avanzar en la identificación de las especificaciones técnicas requeridas para la formulación del requerimiento tecnológico a radicar, constituyéndose en una parte de este.
Finalmente, se adjuntan las cuentas de cobro correspondientes a los Contratos de Prestación de Servicios No. 007 Y 009 de 2020.</t>
  </si>
  <si>
    <t>Durante el primer trimestre del 2020, se ha trabajo en las pruebas de integración de los procesos de CMP y MUI junto con la Dirección de Tecnologías de la Información y las Comunicaciones, como parte del alistamiento de la información necesaria para el requerimiento.
Se adjuntan las cuentas de cobro correspondientes a los Contratos de Prestación de Servicios del Grupo de Gestión Contable y Control de los Recursos</t>
  </si>
  <si>
    <t xml:space="preserve">Para efectos de implantar el proceso de integración de los pagos realizados y sus diferentes estados, y su integración automática con los procesos presupuestal y contable, durante el I trimestre de 2020 definió la necesidad de integración entre los módulos del ERP y los diferentes estados asociados a los resultados de pagos (pago en ERP, rechazos). Lo anterior, con el fin de establecer la cadena de integración entre los módulos del sistema.
N este contexto, para este trimestre, se implementó para LMA la herramienta de H2H, en pro de iniciar una transformación integral hacia una infraestructura tecnológica automatizada, centralizada e integrada que permita incorporar los archivos de respuesta de los bancos directamente a nuestro ERP. Estas pruebas y aplicación exitosa de los pagos, se realizó cambiando la interacción “Entidad” - “Banco”, a través de un canal directo con la entidad bancaria (integrando requerimientos tecnológicos del ERP), transformando el proceso de pagos y tener como resultado: 1) Conocimiento de tiempos de implementación y requerimientos técnicos para buscar la migración de todo (o la mayor parte) de la infraestructura de pagos actual a una infraestructura de pagos optima y renovada; 2) Modificación de procesos, tareas y responsabilidades a nivel interno del Grupo de Gestión de Pagos y Portafolio para aumentar la efectividad del sistema H2H; 3 Conocimiento de varios aspectos macro que involucrarían la migración total hacia una infraestructura enfocada hacia la tecnología. Se iniciaran las pruebas con otros bancos y con otros procesos de pago.
Para el desarrollo de esta actividad se cuenta con un presupuesto de $47.907.360, de los cuales se ejecutó para el I Trimestre de 2020 $9.525.440 valor del pago de honorarios de los Contrato de Prestación de Servicios No.: 056 de 2020, se adjuntan como evidencias Informes mensuales del I trimestre de 2020 con el respectivo consolidado de pagos.
</t>
  </si>
  <si>
    <t>Para el primer trimestre de 2020, la Dirección de Gestión de Recursos Financieros de Salud, efectúo el acercamiento con las entidades financieras que hoy en día tiene cuentas de recaudo con la ADRES, con el fin de determinar la cobertura que estas tenían en todo el territorio nacional. A partir de dicho ejercicio, se presento al Viceministerio de Protección Social del Ministerio de Salud y Protección Social, una propuesta de modulo para el reporte, pago y generación de informes relacionados con el aporte solidario de que habla del Ley 1955 de 2019. Se adjunta como soporte de la activada la presentación realizada al MSPS denominado “Aporte Solidario – Plan Nacional de Desarrollo”.
El cumplimiento de esta actividad, esta supeditada a la reglamentación que para efectos expida el Ministerio de Salud y Protección Social, en el marco de lo establecido en la Ley 1955 de 2019. Esta reglamentación, debe contener las especificaciones y metodología aplicable para establecer y/o definir los puntos de cortes del SISBEN que conlleven a la determinación de la población sujeta de aplicación de ley, lo cual es necesario para efectuar el desarrollo de este recaudo. En este contexto, se precisa que el avance de la acción, esta supeditada a las definiciones y tiempo que el ministerio implemente en su reglamentación.
Finalmente, se adjuntan las cuentas de cobro correspondientes al Contrato de Prestación de Servicios No. 008 de 2020.</t>
  </si>
  <si>
    <t>Reuniones con los bancos canceladas debido a la coyuntura actual. Reprogramación de cronograma.</t>
  </si>
  <si>
    <t>*Inventario Conceptos Recaudo – ADRES.
*Cuentas de Cobro Contrato 014 de 2020 – Enero, Febrero y Marzo 2020 y consolidado de pagos GRFF.</t>
  </si>
  <si>
    <t>*Inventario Conceptos Recaudo – ADRES.
*Cuentas de Cobro Contrato 013 de 2020 – Enero, Febrero y Marzo 2020  y consolidado de pagos GRFF.</t>
  </si>
  <si>
    <t>*Correos Electrónicos con la traza de la integración de conceptos.
*Cuentas de Cobro Contrato 007 y 009 de 2020 – Enero, Febrero y Marzo 2020  y consolidado de pagos GRFF.</t>
  </si>
  <si>
    <t xml:space="preserve">
*Se deja como evidencia correos electrónicos con los requerimientos y resultados de las pruebas.
*Cuentas de Cobro Contratos de Prestación de Servicios: 029/2020, 030/2020, 031/2020, 044/2020 y 055/2020 - Enero, Febrero y Marzo de 2020  y consolidado de pagos GCCR.
</t>
  </si>
  <si>
    <t>*Avance-Correos electrónicos con requerimiento a la DGTIC.
*Informes Contratista GEPP  y consolidado de pagos I Trim 2020</t>
  </si>
  <si>
    <t>* Presentación “Aporte Solidario – Plan Nacional de Desarrollo”.
*Cuentas de Cobro Contrato 008 de 2020 – Enero, Febrero y Marzo 2020  y consolidado de pagos GRFF.</t>
  </si>
  <si>
    <t>Avance de Herramienta de Autoevaluación por dependencias - Herramienta en Excel</t>
  </si>
  <si>
    <t xml:space="preserve">El producto avanza conforme a la planeación - Reuniones virtuales para definir criterios </t>
  </si>
  <si>
    <t xml:space="preserve">Además de los conceptos frente a los proyectos de Ley que se elaboraron y radicaron durante la vigencia 2019, durante el presente trimestre se inició la  elaboración los borradores de concepto relativos a los PL 119/19 Senado, PL 165/2019 Senado, PL 001/2018 Cámara y PL 196/2019 Cámara. </t>
  </si>
  <si>
    <t>Conceptos expedidos exponiendo la posición de la Entidad ante el Legislador o el ente regulador 2020 1</t>
  </si>
  <si>
    <t xml:space="preserve">Se elaboró y se presenta el Cuadro resumen trimestral de los proyectos normativos con impacto </t>
  </si>
  <si>
    <t xml:space="preserve">Dificultades para el seguimiento de las sesiones de Cámara y el Senado con ocasión a la emergencia causada por el COVID </t>
  </si>
  <si>
    <t>Cuadro resumen trimestral de los proyectos normativos con impacto 2020 1_x000D_</t>
  </si>
  <si>
    <t>Se elaboró documento con el análisis de las causas de la ligitiosidad actuales y posibles de la ADRES</t>
  </si>
  <si>
    <t>Análisis de las causas de la ligitiosidad actuales y posibles de la ADRES</t>
  </si>
  <si>
    <t>Es pendiente por elaborar</t>
  </si>
  <si>
    <t>Se estaba trbajando en el docuemento de Análisis de las causas de la ligitiosidad actuales y posibles de la ADRES, en el mes de abril se elabora este documento</t>
  </si>
  <si>
    <t xml:space="preserve">Se elaboró propuesta de convenio, la cual se encuentra en revisión. </t>
  </si>
  <si>
    <t>Borrador convenio RUNT</t>
  </si>
  <si>
    <t xml:space="preserve">Se elevó solicitud de acuerdo ante la Superintendencia de Notariado y Registro conforme a sus protocolos. </t>
  </si>
  <si>
    <t>Actualmente se encuentra suspendido por la contingencia del COVID-19</t>
  </si>
  <si>
    <t>Solicitud de acuerdo VUR</t>
  </si>
  <si>
    <t xml:space="preserve">Se suscribió acta de incorporación por parte de la Adres y fue remitida a CISA. Adicionalmente, se esta trabajando un otro sí, para la modificación en los terminos de entrega de los expedientes.  </t>
  </si>
  <si>
    <t>Debido a la contingecia del COVID-19, no se tiene copia del acta pues CISA no pudo retornar el documento a la ADRES</t>
  </si>
  <si>
    <t>Correo electrónico CISA</t>
  </si>
  <si>
    <t>Se encuentra suspendida la solicitud de acuerdo VUR</t>
  </si>
  <si>
    <t xml:space="preserve">No ha sido posible adelantar la consulta de los bienes que se encuentran en cabeza de los terceros, sin embargo se encuentra lista la base de los terceros a consultar. </t>
  </si>
  <si>
    <t>BASE INVESTIGACIÓN DE BIENES</t>
  </si>
  <si>
    <t xml:space="preserve">Se procedió a solicitar concepto al Dr. Alvarez para definir los intereses que se deben tasar frente a las obligaciones por concepto de reclamaciones reconocidas y pagadas por NO SOAT. </t>
  </si>
  <si>
    <t>Solicitud de concepto de intereses</t>
  </si>
  <si>
    <t xml:space="preserve">Se procedió a proyectar propuesta de modificación del reglamente interno de cartera, </t>
  </si>
  <si>
    <t xml:space="preserve">No se ha presentado al comité por la contingencia del COVID-19, toda vez que dicho comité no contempla reuniones virtuales. </t>
  </si>
  <si>
    <t>Propuesta de modificación del reglamente interno de cartera</t>
  </si>
  <si>
    <t xml:space="preserve">Se verificó la creación de la cuenta de títulos de depósito judicial y se programó reuniones para el mes de abril con el fin de identificar las entradas y salidas de los procedimientos.   </t>
  </si>
  <si>
    <t xml:space="preserve">Se solicitó al areá de recaudo un programa para actualizar el estado de cuenta de cada tercero dentro de los procesos de repetición y se programó reuniones para el mes de abril con el fin de identificar las entradas y salidas del procedimiento. </t>
  </si>
  <si>
    <t>Correo electrónico prototipo liquidador</t>
  </si>
  <si>
    <t xml:space="preserve">Se dio cumplimiento con la elaboración del autodiagnóstico de la política de Gestión del Conocimiento e Innovación, con la socialización a la líder y equipo temático y se documentó el ejercicio en el documento adjunto. </t>
  </si>
  <si>
    <t>Lograr la articulación de todo el personal que aporta al cumplimiento de este producto fue valiosa, aunque por momentos se dficultaba generar mesas de trabajo por las agendas de los integrantes.</t>
  </si>
  <si>
    <t>1. Diagnostico_ADRES_Gestion_del_Conocimiento_2020
2. Anexo_2_Autodiagnostico_gestion_conocimiento  Anexo 3 Plan acción 2020
3. Anexo_1_Memorando_Designacion_líder_temático
4. Correo_remision_autodiagnóstico_elaborado
5. Presentación_autodiagnóstico_Gestión_del_Conocimiento_16032020</t>
  </si>
  <si>
    <t>Se elaboró el doocumento IRIS con la arquitectura del sistema de información global de la entidad, el cual se encuentra en revisión de la jefatura de la OAPCR, para la posterior etapa de caracterización de los sistemas de información existentes, y las reuniones con los administradores y usuarios de los mismos para definir alcances y tipos de reportes</t>
  </si>
  <si>
    <t>Encontrar documentación al respecto, más allá del PETI de la DGTICS. Esto llevo a implementar la estrategia de las reuniones con las áreas para construir la información desde esa perspectiva</t>
  </si>
  <si>
    <t>Documento Arquitectura del Sistema de Información IRIS</t>
  </si>
  <si>
    <t>Se elaboró el documento de Contexto Estratégico Institucional, el cual se encuentra en revisión por parte de jefatura de OAPCR para posterior remisión y aprobación de Dirección General.</t>
  </si>
  <si>
    <t>Contexto Estratégico ADRES</t>
  </si>
  <si>
    <t>Se realizó el diagnóstico del SIGI contemplando cada uno de los sistemas de gestión que conforrman el SIGI, documentando las situaciones  encontradas por cada requisito, las fortalezas y brechas existentes; así como las conclusiones sobre los aspectos más relevantes.</t>
  </si>
  <si>
    <t>Ninguno</t>
  </si>
  <si>
    <t>Diagnóstico SIGI</t>
  </si>
  <si>
    <t>Elaboración de los Autodiagnósticos de MIPG con corte al 31 de diciembre de 2019 con acompañamiento de enlaces de OAPCR y enlaces de las áreas responsables.</t>
  </si>
  <si>
    <t>Carpeta Compartida "Autodiagnósticos".</t>
  </si>
  <si>
    <t>Se definió formato para estructurar estrategia de racionalización de trámites, identificando acciones en 3 trámites y 1 OPA, se trabajó a través de reuniones en TEAMS con los enlaces de las áreas respectivas.  Se encuentra pendiente la validación de los responsables de las acciones y registro en Suit, una vez se validen algunas fechas con MinSalud.</t>
  </si>
  <si>
    <t>Carpeta "Conclusiones reuniones racionalización".</t>
  </si>
  <si>
    <t>Se formuló la estrategia de socialización y sensibilización del SIGI y el respectivo Plan de Comunicaciones</t>
  </si>
  <si>
    <t>Estrategia de comunicación SIGI
Plan de Comunicaciones SIGI</t>
  </si>
  <si>
    <t>Se elaboró la guía para la formulación y seguimiento a los indicadores, esta heramienta esta alineada con el proceso GEDO</t>
  </si>
  <si>
    <t>GEDO-GU01_Guia_construccion_analisis_Indicadores_V1</t>
  </si>
  <si>
    <t>Documento Elaborado y revisado al interior del equipo de la OAPCR</t>
  </si>
  <si>
    <t>Documento "Lineamiento Caracterización".</t>
  </si>
  <si>
    <t>Se adelantan los estudios previos para realizar la contratación directa del aplicativo SVE con el proveedor Pensemos S.A</t>
  </si>
  <si>
    <t>Dificultades en al definición del tipo de proceso que se debe llevar a cabo, teniendo en cuenta que en primera medida se había definido una selección abreviada, pero los proponentes no cumplian con la totalidad de requisitos técnicos que se solicitaban</t>
  </si>
  <si>
    <t>0. Estudio previo contratación directa
1. Anexo 1 - Especificaciones técnicas
2. Anexo 2 Análisis_del_Sector-Estudio_de_Mercado
3. Compración ofertas_2020</t>
  </si>
  <si>
    <t>Se actualizó la caracterización del proceso de Direccionamiento Estratégico teniendo en cuenta la supresion del proceso de Administración de Riesgos y su fusión con DIES.  Así mismo, se actualizaron los procedimientos y demás documentos del proceso.  Se actualizó el mapa de riesgos de la ADRES. El indicador se mantuvo.</t>
  </si>
  <si>
    <t>1. DIES_Aprobación_Caracterización_Proceso_V04
2. DIES-CP01_Caracterizacion_Proceso_V04
Ver página web de la entidad.</t>
  </si>
  <si>
    <t>Se actualizó la caracterización del proceso de Gestión de Desarrollo Organizacional, los procedimientos existentes y los indicadores de gestión de dicho proceso, ajustando algunos aspectos e incluyendo otros mecanismos de seguimiento y medición de este proceso, previa validación de la Jefe de la OAPCR, como responsable del mismo. Los riesgos fueron revisados y no fue necesario realizar cambios o ajustes.</t>
  </si>
  <si>
    <t>GEDO_Caracterizacion_Final
GEDO-PR01_Procedimiento_Elaboración_y_Control_de_Documentos_V03
GEDO-PR02_Procedimiento_Medicion de_Gestión_Institucional_V03
GEDO-PR03_Procedimiento_Formulacion_Seguimiento_Planes_de_Mejoramiento_V03GEDO-
HV_Indicadores_Proceso_GEDO_V02
Reporte de Seguimiento Evolución MIPG</t>
  </si>
  <si>
    <t>Mapa de procesos aprobado en Comité Institucional de Gestión y Desempeño del 31 de marzo de 2020.</t>
  </si>
  <si>
    <t>Mapa de proceso
Acta de Comité</t>
  </si>
  <si>
    <t>Se construyeron las matrices de procesos: 
1. Actual: Matriz con el mapa de procesos de la entidad, realizando el análisis de los salidas y entradas de los procesos
3. Propuesta: con el mapa de proceso propuesto para el nuevo modelo de operación. En esta se definieron los productos principales de los procesos y como interactuan entre ellos</t>
  </si>
  <si>
    <t>La actividad se llevo a cabo conforme a lo establecido</t>
  </si>
  <si>
    <t>1. Matriz de interacción de procesos - Estado Actual
2. Matriz de interacción de procesos - Propuesta</t>
  </si>
  <si>
    <t>Se dio cumplimiento a la creacion y actualización del listado maestro de documentos, con la actualizacion de procedimientos, no obstante se requiere seguir actualizando este listado a medida que se generen actualizaciones en el SIGI</t>
  </si>
  <si>
    <t>Documento "Listado Maestro de Documentos" ubicado en la Herramienta colaborativa de la Entidad en la siguiente ruta  https://teams.microsoft.com/_#/files/General?threadId=19%3Ac63c81a6f564451b99eb00ae5b52895d%40thread.skype&amp;ctx=channel&amp;context=Vigente&amp;rootfolder=%252Fsites%252FOAPCR%252FDocumentos%2520compartidos%252FGeneral%252FSistema%2520de%2520Gestion%252FListado_Maestro_de_Documentos%252FVigente</t>
  </si>
  <si>
    <t xml:space="preserve">A partir de la elaboración y presentación del autodiagnóstico de la política de Gestión del Conocimiento e Innovación - GCI, se proyectó el plan de acción y trabajo de esta en el cual se incluyen las acciones relacionadas con la analítica institucional. Se incluyó la acción de crear el modelo de operación de la GCI y una vez aprobado se crea el plan de trabajo para su implementación. </t>
  </si>
  <si>
    <t>Plan de acción de la política de GCI</t>
  </si>
  <si>
    <t>La presentación fue elaborada y remitida para el Orden del día del comité que se iba a realizar virtual; sin embargo, este no se llevó a cabo por lo cual se solicitó modificar la fecha para el segundo trimestre.</t>
  </si>
  <si>
    <t>La reunión no se pudo llevar a cabo por el inicio del aislamiento obligatorio - pandemia Covid-19</t>
  </si>
  <si>
    <t>Correo Electrónico</t>
  </si>
  <si>
    <t xml:space="preserve">Mensualmente se remite a la OAPCR los indicadores de gestión de PQRSD .  </t>
  </si>
  <si>
    <t>Durante el período no se presentaron impedimentos</t>
  </si>
  <si>
    <t>Herramienta de reporte Gestion Atención al Ciudadano dispuesta por la OAPCR</t>
  </si>
  <si>
    <t>Se encuentra en proceso de formulación y planeación de las actividades y temas que serán objeto de divulgación. Igualmente nos encontramos pendientes de crear  el cronograma con el Grupo de Talento Humano.</t>
  </si>
  <si>
    <t>Reporte Control Interno Disciplinario</t>
  </si>
  <si>
    <t>Mensualmente se socializa información relevante del proceso de atención al ciudadano como son reporte de PQRSD a todos los funcionarios y Directores y la importancia del trámite oportuno, publicación página web informe de gestión de PQRSD, Capacitación funcionario en la herramienta de gestión de CRM.</t>
  </si>
  <si>
    <t>Socialización Información proceso Atención al Ciudadano Correo electrónico enviados a los funcionarios</t>
  </si>
  <si>
    <t>De 30 actividades planeadas en el año, conforme el documento publicado en la página web de la Adres, se evidenciaron avances del desarrollo de 5 actividades asociadas al Área de Protección y Servicios Sociales: 1.Pausas Activas, 2.Fomentar hábitos alimentarios saludables, 3.Divulgación del Programa Servimos del DAFP, 4.Celebración de fechas especiales, 5.Caminatas ecológicas; las cuales se realizaron acciones según la descripción, cobertura y recursos planeados, así mismo, acudiendo a otras entidades públicas, por ejemplo, para la consecución del Día de la Mujer y Pausas activas virtuales. Lo anterior, cumpliendo con el Plan Estratégico de Talento Humano que permite avanzar en la identificación del logro de la estrategia, ruta de creación de valor e impacto previsto.</t>
  </si>
  <si>
    <t>Las medidas que se adoptaron frente la emergencia sanitaria que se evidenciaron en el país, generaron el impedimento sobre la ejecución de pausas activas presenciales; la reprogramación de caminatas ecológicas y celebración del día del hombre.</t>
  </si>
  <si>
    <t>Programa de Bienestar Social  Laboral y el Plan de Incentivos Institucionales desarrollado parcialmente</t>
  </si>
  <si>
    <t xml:space="preserve">Siendo esta una actividad programada para el 30 de septiembre de 2020, el avance realizado consiste en la parametrización del ORFEO nuevo sistema de gestión documental de la ADRES, dentro del cual se contempla la creación de expedientes virtuales y manejo electrónico de la documentación. </t>
  </si>
  <si>
    <t>N/A en razón que no es la fecha programada de finalización de la tarea y se han realizado tareas.</t>
  </si>
  <si>
    <t>Aun no existe documento alguno referente al tema.</t>
  </si>
  <si>
    <t>Se remitió a la DGTIC requerimiento para la mejora del formulario web de la entidad y se han realizado solicitudes para mejora de la herramienta fe gestión de PQRS</t>
  </si>
  <si>
    <t>Solicitud mejoras CRM</t>
  </si>
  <si>
    <t>Se realiza el acompañamiento y desarrollo de las actividades requeridas en la Fase I - Levantamiento y Análisis de la Información</t>
  </si>
  <si>
    <t>Sin impedimentos</t>
  </si>
  <si>
    <t>Manual Técnico con el detalle de la infraestructura a instalar</t>
  </si>
  <si>
    <t>Se presentó ante el DAFP oficio solicitando acompañamiento para el desarrollo del proyecto de Rediseño, con el aval de la Dirección General.</t>
  </si>
  <si>
    <t>Ninguna</t>
  </si>
  <si>
    <t>Oficio enviado al DAFP</t>
  </si>
  <si>
    <t>Se realizó la primera reunión junto con la Oficina Asesora de Planeación de  acercamiento para el desarrollo de las actividadad</t>
  </si>
  <si>
    <t>El logro de la actividad está dado para el mes de agosto, sin embargo dado la declaración de emergecia y confinamiento por COVID-19, se ha dado prioridad a funciones que en el corto plazo son de definir y ejecutar en el 1°Trimestre de 2020</t>
  </si>
  <si>
    <t>NO APLICA</t>
  </si>
  <si>
    <t>El logro de la actividad está dado para el mes de octubre, sin embargo dado la declaración de emergecia y confinamiento por COVID-19, se ha dado prioridad a funciones que en el corto plazo son de definir y ejecutar en el 1°Trimestre de 2020</t>
  </si>
  <si>
    <t>El logro de la actividad está dado para el mes de mayo, sin embargo dado la declaración de emergecia y confinamiento por COVID-19, se ha dado prioridad a funciones que en el corto plazo son de definir y ejecutar en el 1°Trimestre de 2020</t>
  </si>
  <si>
    <r>
      <rPr>
        <b/>
        <sz val="12"/>
        <color theme="1"/>
        <rFont val="Arial Narrow"/>
        <family val="2"/>
      </rPr>
      <t>20200331</t>
    </r>
    <r>
      <rPr>
        <sz val="12"/>
        <color theme="1"/>
        <rFont val="Arial Narrow"/>
        <family val="2"/>
      </rPr>
      <t>. Se realizó Assestment de la configuración de la Red LAN de la ADRES, dentro de los resultados definidos quedó definido realizar modificaciones físicas a la configuración de los elementos de RED, el cual, conforme a plan de trabajo se llevará a cabo dentro del segundo semestre, una vez, se inicie la operación en sitio dentro de la ADRES.
Frente al directorio activo, se realizo verificación de la configuración de la sincronización del Directorio entre el centro de datos principal, la sede y Microsoft Azure. 
Como evidencia, se deja avances de las actividades que se han ejecutado hasta el momento teniendo en cuenta que esta actividad no ha finalizado.</t>
    </r>
  </si>
  <si>
    <t>Ninguna dentro del periodo</t>
  </si>
  <si>
    <t>Ver: Trim I\mejoramientoLAN</t>
  </si>
  <si>
    <r>
      <rPr>
        <b/>
        <sz val="12"/>
        <color theme="1"/>
        <rFont val="Arial Narrow"/>
        <family val="2"/>
      </rPr>
      <t>20200331</t>
    </r>
    <r>
      <rPr>
        <sz val="12"/>
        <color theme="1"/>
        <rFont val="Arial Narrow"/>
        <family val="2"/>
      </rPr>
      <t>: Una vez terminado el contrato de Perla Rojas, como entregable se contó con la definición de los procedimientos de Arquitectura Empresarial que harán parte del proceso Arquitectura y Proyectos de TI. Una vez, conocidos fueron revisados por la OAPCR, los cuales fueron entregados para comentarios a la DGTIC en la última semana de marzo.</t>
    </r>
  </si>
  <si>
    <t>No aplica para la presente actividad</t>
  </si>
  <si>
    <t>Ver: Trim I\AE</t>
  </si>
  <si>
    <r>
      <rPr>
        <b/>
        <sz val="12"/>
        <color theme="1"/>
        <rFont val="Arial Narrow"/>
        <family val="2"/>
      </rPr>
      <t>20200331</t>
    </r>
    <r>
      <rPr>
        <sz val="12"/>
        <color theme="1"/>
        <rFont val="Arial Narrow"/>
        <family val="2"/>
      </rPr>
      <t>. Desde 2019 y en el 1er trimestre se llevó a cabo la revisión y actualización de los diferentes procedimientos del grupo de Soporte de TI, dentro de estos documentos se encuentra el procedimiento de Gestión de Capacidad el cual será parte de la definición de la Arquitectura Tecnológica de Referencia- ATR.
Como evidencia, se relaciona el documento de este procedimiento que será publicado y socializado</t>
    </r>
  </si>
  <si>
    <t>Ver: Trim I\ATR</t>
  </si>
  <si>
    <r>
      <rPr>
        <b/>
        <sz val="12"/>
        <color theme="1"/>
        <rFont val="Arial Narrow"/>
        <family val="2"/>
      </rPr>
      <t>20200331</t>
    </r>
    <r>
      <rPr>
        <sz val="12"/>
        <color theme="1"/>
        <rFont val="Arial Narrow"/>
        <family val="2"/>
      </rPr>
      <t>. Dentro del 1er trimestre se adelantó el proceso precontratual de Nube Privada; con corte al presente informe se finalizó la elaboración del simulador y documentos de estudios previos.
Como evidencia de las actividades realizadas se relaciona  correo electrónico enviado al Grupo Interno de Gestión de Contratación, indicando la urgencia del inicio del proceso (Se adjuntó en este: documentos de simulador y estudios previos)</t>
    </r>
  </si>
  <si>
    <t>Ver: Trim I\nubePrivada</t>
  </si>
  <si>
    <r>
      <rPr>
        <b/>
        <sz val="12"/>
        <color theme="1"/>
        <rFont val="Arial Narrow"/>
        <family val="2"/>
      </rPr>
      <t>20200331</t>
    </r>
    <r>
      <rPr>
        <sz val="12"/>
        <color theme="1"/>
        <rFont val="Arial Narrow"/>
        <family val="2"/>
      </rPr>
      <t>. Dentro del 1er trimestre se adelantó el proceso precontratual de Nube Privada; con corte al presente informe se finalizó la elaboración del simulador y documentos de estudios previos.
Esta actividad iniciará una vez sea adjudicado el contrato de Nube privada</t>
    </r>
  </si>
  <si>
    <t>No aplica para el presente seguimiento</t>
  </si>
  <si>
    <r>
      <rPr>
        <b/>
        <sz val="12"/>
        <color theme="1"/>
        <rFont val="Arial Narrow"/>
        <family val="2"/>
      </rPr>
      <t>20200331</t>
    </r>
    <r>
      <rPr>
        <sz val="12"/>
        <color theme="1"/>
        <rFont val="Arial Narrow"/>
        <family val="2"/>
      </rPr>
      <t>. En este trimestre se ha realizado revisión de diferentes soluciones técnicas frente al mecanismo de auditoria al acceso de los datos en operación, para lo cual a manera de borrador se cuenta con documentos relacionados a las especificaciones ténicas para iniciar solicitud de información a proveedor conforme lo definido dentro del Manual de Contratación de la ADRES.</t>
    </r>
  </si>
  <si>
    <t>Ver: Trim I\UsuariosPrivilegiados</t>
  </si>
  <si>
    <r>
      <rPr>
        <b/>
        <sz val="12"/>
        <color theme="1"/>
        <rFont val="Arial Narrow"/>
        <family val="2"/>
      </rPr>
      <t>2020331</t>
    </r>
    <r>
      <rPr>
        <sz val="12"/>
        <color theme="1"/>
        <rFont val="Arial Narrow"/>
        <family val="2"/>
      </rPr>
      <t>:Se solicitó la  modificación de la actividad  Realizar informes trimestrales de seguimiento a la implementación y ejecución del PETI a Realizar informes semestrales de seguimiento a la implementación y ejecución del PETI, teniendo en cuenta que al ser la primera versión del PETI, y los proyectos se están empezando a ejecutar.</t>
    </r>
  </si>
  <si>
    <t>Ver: Trim I\PETI_informes</t>
  </si>
  <si>
    <r>
      <rPr>
        <b/>
        <sz val="12"/>
        <color theme="1"/>
        <rFont val="Arial Narrow"/>
        <family val="2"/>
      </rPr>
      <t>20200331</t>
    </r>
    <r>
      <rPr>
        <sz val="12"/>
        <color theme="1"/>
        <rFont val="Arial Narrow"/>
        <family val="2"/>
      </rPr>
      <t>. Teniendo en cuenta que el Centro de Datos será cambiado (ver actividad: "Realizar la contratación de nube privada para prestar servicio de nube privada").  Con el fin de cumplir la necesidad expuesta en la presente actividad dentro de los requerimientos técnicos asociados en el proceso contractual se incluyo que el proveedor debe cumplir con licenciamiento de Sistema Operativo y Motor de Base de Datos a últimas vesiones.
Esta actividad iniciará una vez sea adjudicado el contrato de Nube privada</t>
    </r>
  </si>
  <si>
    <r>
      <rPr>
        <b/>
        <sz val="12"/>
        <color theme="1"/>
        <rFont val="Arial Narrow"/>
        <family val="2"/>
      </rPr>
      <t>20200331</t>
    </r>
    <r>
      <rPr>
        <sz val="12"/>
        <color theme="1"/>
        <rFont val="Arial Narrow"/>
        <family val="2"/>
      </rPr>
      <t>: El proceso fue adjudicado el 30 de enero de 2020 con contrato número 106 del 2020. El 10 de febrero se dio inicio del proyecto y con corte al último seguimiento (17/03/2020) antes del presente informe se tiene un avance real del 16.72%. 
Sin embargo, con corte al presente informe las actividades relacionadas al Alistamiento y entrega del acceso de la plataforma tecnológica por parte de ADRES e  Instalación de la aplicación (código fuente y protocolos de comunicación) ya se encuentra finalizadas. 
Quedando pendiente por finalizar: Alistamiento de usuarios terceros y Matriz TRD.</t>
    </r>
  </si>
  <si>
    <t>Ver: Trim I\Orfeo</t>
  </si>
  <si>
    <r>
      <rPr>
        <b/>
        <sz val="12"/>
        <color theme="1"/>
        <rFont val="Arial Narrow"/>
        <family val="2"/>
      </rPr>
      <t>20200331</t>
    </r>
    <r>
      <rPr>
        <sz val="12"/>
        <color theme="1"/>
        <rFont val="Arial Narrow"/>
        <family val="2"/>
      </rPr>
      <t>:Se realizó una propuesta   por parte de la DGTIC al área funcional encargada, validando como se llevará la solicitud de compra de cartera (contingencia Emergencia sanitaria), en la cual se definió alcance de la solución enmarcada dentro del uso de CRM a través de flujos de trabajo.</t>
    </r>
  </si>
  <si>
    <t>Ver: Trim I\CompraCartera</t>
  </si>
  <si>
    <r>
      <rPr>
        <b/>
        <sz val="12"/>
        <rFont val="Arial Narrow"/>
        <family val="2"/>
      </rPr>
      <t>20200331</t>
    </r>
    <r>
      <rPr>
        <sz val="12"/>
        <rFont val="Arial Narrow"/>
        <family val="2"/>
      </rPr>
      <t>. 
Durante este trimestre, frente a reclamaciones  no se ha llevado a cabo nuevos desarrollos o adecuaciones al sistema de información.
Frente a recobros, se está trabajando en la reingenieria para adptación de punto final, cuyo fue requerimiento creado con tiquete número CAS-106989-Y7Z7Y2, conforme al procedimiento de gestión de requerimiento.</t>
    </r>
  </si>
  <si>
    <t>Ver: Trim I\Adecuaciones</t>
  </si>
  <si>
    <r>
      <rPr>
        <b/>
        <sz val="12"/>
        <color theme="1"/>
        <rFont val="Arial Narrow"/>
        <family val="2"/>
      </rPr>
      <t>20200331</t>
    </r>
    <r>
      <rPr>
        <sz val="12"/>
        <color theme="1"/>
        <rFont val="Arial Narrow"/>
        <family val="2"/>
      </rPr>
      <t>. Esta actividad conforme con la planeación interna, se empezará a desarrollar una vez se termine las  actividades "Definir las características que perfilan la calidad de los datos "Definir y diseñar la arquitectura de datos"</t>
    </r>
  </si>
  <si>
    <r>
      <rPr>
        <b/>
        <sz val="12"/>
        <color theme="1"/>
        <rFont val="Arial Narrow"/>
        <family val="2"/>
      </rPr>
      <t>20200331</t>
    </r>
    <r>
      <rPr>
        <sz val="12"/>
        <color theme="1"/>
        <rFont val="Arial Narrow"/>
        <family val="2"/>
      </rPr>
      <t>. Esta actividad conforme con la Fecha Inicial programada no se ha comenzado.</t>
    </r>
  </si>
  <si>
    <r>
      <rPr>
        <b/>
        <sz val="12"/>
        <color theme="1"/>
        <rFont val="Arial Narrow"/>
        <family val="2"/>
      </rPr>
      <t>20200331</t>
    </r>
    <r>
      <rPr>
        <sz val="12"/>
        <color theme="1"/>
        <rFont val="Arial Narrow"/>
        <family val="2"/>
      </rPr>
      <t>. Al interior de la DGTIC se inició con la definición de las características de perfilamiento de la calidad de los datos. Para lo cual se llevó a cabo la identificación de datos por régimen (contributivo, subsidiado, excepción, tal como se puede ver dentro de la evidencia adjunta para la presente actividad.
Se aclara que teniendo en cuenta la fecha de duración de esta actividad, la evidencia reportada es de manera parcial</t>
    </r>
  </si>
  <si>
    <t>Ver: Trim I\PerfilamientoDatos</t>
  </si>
  <si>
    <r>
      <rPr>
        <b/>
        <sz val="12"/>
        <color theme="1"/>
        <rFont val="Arial Narrow"/>
        <family val="2"/>
      </rPr>
      <t>20200331</t>
    </r>
    <r>
      <rPr>
        <sz val="12"/>
        <color theme="1"/>
        <rFont val="Arial Narrow"/>
        <family val="2"/>
      </rPr>
      <t>. El 20 de marzo de 2020 el procedimiento de Gestión de datos abiertos fue publicado, teniendo en cuenta esto, el pasado 30 de marzo de 2020 se llevó a cabo una reunión vía Team con el propósito de definir el primer conjunto de datos abiertos.</t>
    </r>
  </si>
  <si>
    <t>Ver: Procedimiento publicado https://bit.ly/2xHP8Bs
Avances definición conjunto de datos:Trim I\DatosAbiertos</t>
  </si>
  <si>
    <r>
      <rPr>
        <b/>
        <sz val="12"/>
        <color theme="1"/>
        <rFont val="Arial Narrow"/>
        <family val="2"/>
      </rPr>
      <t>20200331</t>
    </r>
    <r>
      <rPr>
        <sz val="12"/>
        <color theme="1"/>
        <rFont val="Arial Narrow"/>
        <family val="2"/>
      </rPr>
      <t>. Debido a la contingencia de Sanidad, el proceso de contratación que soportará el desarrollo de la presente actividad no se ha llevado a cabo.</t>
    </r>
  </si>
  <si>
    <r>
      <rPr>
        <b/>
        <sz val="12"/>
        <color theme="1"/>
        <rFont val="Arial Narrow"/>
        <family val="2"/>
      </rPr>
      <t>20200331</t>
    </r>
    <r>
      <rPr>
        <sz val="12"/>
        <color theme="1"/>
        <rFont val="Arial Narrow"/>
        <family val="2"/>
      </rPr>
      <t>. Para este seguimiento no se contó con actividades planeadas para la actualización de la matriz de activos de información de los proceso de la ADRES. Sin embargo, teniendo en cuenta la actualización del RNBD, la cual se debe hacer antes del 31 de marzo de cada año; se actualizó el inventario de activos de información ingresando 6 nuevos activos (Expediente historia laboral inactivos, Registro de accidentes de trabajo, Perfil Sociodemográfico GETH-F27, SII_PRE - Procesos de Repetición, CRM y Base Contratistas)
Adicionalmente, se relacionaron los activos de información que se identificaron dentro de la clasificación de riesgos por procesos que se tuvo el año anterior.</t>
    </r>
  </si>
  <si>
    <t xml:space="preserve"> A continuación, se presentan los enlaces del Registro de Activos de Información - RAI (https://bit.ly/343Vwiw) y del Índice de Información Clasificada (https://www.datos.gov.co/Participaci-n-ciudadana/-ndice-de-Informaci-n-Clasificada-y-Reservada/dvkd-syp3).
La matriz completa de activos de información, se encuentra bajo custodia del  líder de Seguridad de la Información.</t>
  </si>
  <si>
    <r>
      <rPr>
        <b/>
        <sz val="12"/>
        <color theme="1"/>
        <rFont val="Arial Narrow"/>
        <family val="2"/>
      </rPr>
      <t>20200331</t>
    </r>
    <r>
      <rPr>
        <sz val="12"/>
        <color theme="1"/>
        <rFont val="Arial Narrow"/>
        <family val="2"/>
      </rPr>
      <t xml:space="preserve">. las capacitaciones que se tienen planeadas para este 2020 se llevarán a cabo finalizando cada semestre.
Sin embargo, durante estos 3 primeros meses se llevó acabo la capacitación del uso del múltiple factor de autenticación indicando el porque se optó por tomar dicha política de configuración.
Ahora bien, frente al tema propuesto para el 1er trimestre, ya se planeó las reuniones iniciales para validar la documentación relacionada al Plan de Continuidad de Negocio y Plan de Recuperación de Desastres, temas que de manera conjunta serán socializados junto con la OAPCR </t>
    </r>
  </si>
  <si>
    <r>
      <rPr>
        <b/>
        <sz val="12"/>
        <color theme="1"/>
        <rFont val="Arial Narrow"/>
        <family val="2"/>
      </rPr>
      <t>20200331</t>
    </r>
    <r>
      <rPr>
        <sz val="12"/>
        <color theme="1"/>
        <rFont val="Arial Narrow"/>
        <family val="2"/>
      </rPr>
      <t>. Desde el 03 de febrero y hasta el 09 de marzo, se llevó a cabo la implementación del Doble Factor de autenticación dentro de la Entidad - MFA; para lo cual, en reuniones semanales se habilitó las diferentes dependencias para que les aplicará la nueva política de ingreso. 
Al finalizar el presente informe se tienen 351 cuentas habilitadas.</t>
    </r>
  </si>
  <si>
    <t>Aunque la actividad se terminó conforme con la programación definida, se dificultó el desarrollo de la misma por falta de la asistencia de las personas citadas, siendo las capacitaciones a Dirección de Otras Prestaciones, Dirección Administrativa y Financiera y Oficina Asesora Jurídica las que mayor grado de inasistencia se tuvo</t>
  </si>
  <si>
    <t>Como evidencias se tiene:
Registro de la asistencia por grupo capacitado. Ver (Trim I\MFA)
Adicionalmente, se debe puede hacer validación del acceso ingresando desde el exterior de la ADRES, en donde se solicitará el MFA configurado.</t>
  </si>
  <si>
    <r>
      <rPr>
        <b/>
        <sz val="12"/>
        <color theme="1"/>
        <rFont val="Arial Narrow"/>
        <family val="2"/>
      </rPr>
      <t>20200331</t>
    </r>
    <r>
      <rPr>
        <sz val="12"/>
        <color theme="1"/>
        <rFont val="Arial Narrow"/>
        <family val="2"/>
      </rPr>
      <t>. Durante este trimestre, se llevó a cabo la generación de contenidos de sensibilización los cuales fueron dispuestos a través del boletín de Sintonía y desde el correo: adres.csirt@adres.gov.co. 
Dentro de los temas tratados se tiene: (i) Plan de continuidad del negocio. (ii) Correos con información maliciosa suplantando al MSPS</t>
    </r>
  </si>
  <si>
    <t>Ver: Trim I\Sensibilización</t>
  </si>
  <si>
    <r>
      <rPr>
        <b/>
        <sz val="11"/>
        <color theme="1"/>
        <rFont val="Calibri"/>
        <family val="2"/>
        <scheme val="minor"/>
      </rPr>
      <t>20200331</t>
    </r>
    <r>
      <rPr>
        <sz val="11"/>
        <color theme="1"/>
        <rFont val="Calibri"/>
        <family val="2"/>
        <scheme val="minor"/>
      </rPr>
      <t xml:space="preserve">: Se solicitó cambiarla fecha de cumplimiento de esta actividad ya que al revisar el alcance de gov.co, el MinTIC remitirá una serie de guías en donde se indicarán los diferentes lineamientos que deberán ser tenidos en cuenta dentro de los diferentes portales de las Entidades, las cuales fueron entregados para comentarios en la semana del 01 de abril. Por lo cual, hasta el momento no se ha desarrollado actividad alguna en espera de los requerimientos normativos que se deben tener en cuenta. </t>
    </r>
  </si>
  <si>
    <t>Ver: Trim I\Extranet</t>
  </si>
  <si>
    <r>
      <rPr>
        <b/>
        <sz val="12"/>
        <color theme="1"/>
        <rFont val="Arial Narrow"/>
        <family val="2"/>
      </rPr>
      <t>20200331</t>
    </r>
    <r>
      <rPr>
        <sz val="12"/>
        <color theme="1"/>
        <rFont val="Arial Narrow"/>
        <family val="2"/>
      </rPr>
      <t>. Esta actividad conforme con la planeación interna, se empezará a desarrollar una vez se termine la  actividades "Definir las características que perfilan la calidad de los datos"</t>
    </r>
  </si>
  <si>
    <r>
      <rPr>
        <b/>
        <sz val="12"/>
        <color theme="1"/>
        <rFont val="Arial Narrow"/>
        <family val="2"/>
      </rPr>
      <t>20200331</t>
    </r>
    <r>
      <rPr>
        <sz val="12"/>
        <color theme="1"/>
        <rFont val="Arial Narrow"/>
        <family val="2"/>
      </rPr>
      <t>. En 2020 se ha notificado vía correo electrónico el resultado de las Auditorías realizadas a las EPS. La evidencia se encuentra relacionada mes a mes (enero a marzo), así como la información reportada por la Contraloria, la cual, es notificada por ADRES a las EPS.</t>
    </r>
  </si>
  <si>
    <t>Ver: Trim I\AuditoríasEPS</t>
  </si>
  <si>
    <r>
      <rPr>
        <b/>
        <sz val="12"/>
        <color theme="1"/>
        <rFont val="Arial Narrow"/>
        <family val="2"/>
      </rPr>
      <t>20200331</t>
    </r>
    <r>
      <rPr>
        <sz val="12"/>
        <color theme="1"/>
        <rFont val="Arial Narrow"/>
        <family val="2"/>
      </rPr>
      <t>. Durante este trimestre se llevaron cruces de información con el DANE y la RNEC. El propósito de estos cruces de información buscaban validar la calidad de los datos de la BDUA frente a las fuentes de datos de referencia.</t>
    </r>
  </si>
  <si>
    <t>Ver: Trim I\Convenio</t>
  </si>
  <si>
    <r>
      <rPr>
        <b/>
        <sz val="12"/>
        <color theme="1"/>
        <rFont val="Arial Narrow"/>
        <family val="2"/>
      </rPr>
      <t>20200331</t>
    </r>
    <r>
      <rPr>
        <sz val="12"/>
        <color theme="1"/>
        <rFont val="Arial Narrow"/>
        <family val="2"/>
      </rPr>
      <t>. Esta actividad se llevó en dos frentes:
1. Dentro de este trimestre se priorizó la integración con otros actores tales como DIAN, SIBEN, RNEC; tal como se ve en el seguimiento de las actividades anteriores. 
2. se realizó acercamiento con el MSPS para empezar a revisar y modificar la resolución 4622 de 2016.</t>
    </r>
  </si>
  <si>
    <t>Ver: Trim I\solicitudAdicionalDatos_MSPS</t>
  </si>
  <si>
    <r>
      <rPr>
        <b/>
        <sz val="12"/>
        <color theme="1"/>
        <rFont val="Arial Narrow"/>
        <family val="2"/>
      </rPr>
      <t>20200331</t>
    </r>
    <r>
      <rPr>
        <sz val="12"/>
        <color theme="1"/>
        <rFont val="Arial Narrow"/>
        <family val="2"/>
      </rPr>
      <t>. El  Web Service se encuentra operativo a mitad del mes de marzo y su proposito es retornar información sobre el estado actual de ciudadania registrado dentro de la RNEC.</t>
    </r>
  </si>
  <si>
    <t>Ver: Trim I\WebServicesRNEC</t>
  </si>
  <si>
    <r>
      <rPr>
        <b/>
        <sz val="11"/>
        <rFont val="Calibri"/>
        <family val="2"/>
        <scheme val="minor"/>
      </rPr>
      <t>2020331</t>
    </r>
    <r>
      <rPr>
        <sz val="11"/>
        <rFont val="Calibri"/>
        <family val="2"/>
        <scheme val="minor"/>
      </rPr>
      <t>: Se ha trabajado en dos aspectos reintegro de recursos de la  Dirección de Liquidación y  Garantias y reintregro de recursos de la Dirección de Otras Prestaciones.
Frente a DLYG se tiene Se enfocó el trabajo en la información generada sobre el régimen Subsidiado teniendo como componentes grandes de desarrollo:
Generación automática de información directamente desde la Base de Datos
Migración  el histórico de las auditorias que se habian realizado en procesos anteriores..
Frente a DOP se tiene:
 1. Se comenta que para la DGTIC implica un proyecto, lo cual requiere definir el requerimiento y sus respectivos requisitos, los cuales deben quedar formalmente definidos y aprobados para iniciar el desarrollo del software por la DGTIC.
2. Teniendo en cuenta que en la DLYG existe un proceso de reintegros adelantado, se sugirió que se consulte a las personas que lo efectúan, de tal forma que facilite el entendimiento, para asimilarlo a lo que se requiere en la DOP.
3. Los asistentes por la DOP efectuaran reuniones internas que les permitan definir claramente el  alcance del requerimiento.
4. En la medida que tengan un mejor entendimiento de lo que se necesita  se facilitara definir el requerimiento, el cual deberá quedar por escrito mediante la utilización de formatos de recolección de requisitos.
5. En la medida que se lleven  a cabo las reuniones internas (DOP), se programara  para  la próxima semana una reunión de seguimiento del proyecto.</t>
    </r>
  </si>
  <si>
    <t>Ver: Trim I\Reintregros</t>
  </si>
  <si>
    <r>
      <rPr>
        <b/>
        <sz val="12"/>
        <rFont val="Arial Narrow"/>
        <family val="2"/>
      </rPr>
      <t>20200331</t>
    </r>
    <r>
      <rPr>
        <sz val="12"/>
        <rFont val="Arial Narrow"/>
        <family val="2"/>
      </rPr>
      <t>: Para la definición de la solución tecnológica que soporta la liquidación de Techos de recobros, se han llevado reuniones previas de entendimiento de la necesidad planteada por parte de las direcciones de la DOP y DLYG, para lo cual con este entedimiento se han hecho ejericicios de ejecución y validación de la liquidación de los Techos con resultado exitoso en su proceso y algunas inconsistencias a nivel de la información procesada.</t>
    </r>
  </si>
  <si>
    <t>Frente a liquidación de techos falta definir el documento formal de requerimiento por parte del área usuaria para así estimar alcance y tiempo en llevar acabo el desarrollo.</t>
  </si>
  <si>
    <t>Ver: Trim I\Techos</t>
  </si>
  <si>
    <r>
      <rPr>
        <b/>
        <sz val="12"/>
        <color theme="1"/>
        <rFont val="Arial Narrow"/>
        <family val="2"/>
      </rPr>
      <t>20200331</t>
    </r>
    <r>
      <rPr>
        <sz val="12"/>
        <color theme="1"/>
        <rFont val="Arial Narrow"/>
        <family val="2"/>
      </rPr>
      <t xml:space="preserve">. Se definió cronograma de trabajo para actualización y creación de los procedimientos tal como se puede ver en el archivo Cronograma Procedimientos BDUA.xlsx, en donde se estima un total de 25 procedimientos. Adicionalmente la revisión se va a realizar entre los meses de abril y mayo.
Se aclara que este cronograma eventualmente puede llegar a tener modificaciones, teniendo en cuenta que se ha definido un nuevo mapa de procesos de la Entidad y dependiendo de la articulación de los mismos, la definición y actualización de los procedimientos que actualmente se han definido puede variar; incluso, pueden ser generados nuevos procedimientos.
</t>
    </r>
  </si>
  <si>
    <t>Ver: Trim I\Proceso y procedimientos de gestión de afilados revisados y aprobados</t>
  </si>
  <si>
    <t>Dentro de la Política Institucional de Comunicaciones se desarrolla un capítulo sobre “Comunicación Interna” en el que se desarrolla la estrategia. El documento completo fue presentado a la Oficina Asesora de Planeación y Control de Riesgos de la entidad.</t>
  </si>
  <si>
    <t>N/A</t>
  </si>
  <si>
    <t xml:space="preserve">carpeta: Diseñar la estrategia </t>
  </si>
  <si>
    <t>Durante este trimestre se cumplió con la emisión de cuatro boletines electrónicos de Sintonía ADRES y con cuatro fondos de pantalla. Frente a la matriz con la identificación de necesidades de comunicación interna de la ADRES se avanzó con la estructuración de la encuesta para aplicar con los colaboradores de la entidad.</t>
  </si>
  <si>
    <t>Debido a la contingencia genrada por la emergencia sanitaria por Covid19 no se ha completado la matriz con la identificación de necesidades de comunicación interna de la ADRES.</t>
  </si>
  <si>
    <t>Carpeta: Fortalecer los canales de comunicación interna de la ADRES</t>
  </si>
  <si>
    <t>Se avanzó en la estructuración de las preguntas para aplicar la encuesta con los colaboradores de la entidad con el fin de conocer la percepción sobre el contenido y diseño del boletín sintonía ADRES, el análisis de los resusltado y recomendaciones para su  fortalecimiento.  .</t>
  </si>
  <si>
    <t>De acuerdo a la línea, esta actividad está planeada para ser ejecutada y cumplida a cabalidad con plaza al 31 de diciembre de 2020. Se tiene planeado ejecutarla en el segundo trimestre del año.</t>
  </si>
  <si>
    <t>Carpeta: Desarrollar encuesta sobre sintonía ADRES</t>
  </si>
  <si>
    <t>No hay avance de la actividad</t>
  </si>
  <si>
    <t>Debido a la contingencia generada por la emergencia sanitaria por Covid19 no se ha desarrollado la socialización con los colaboradores de la ADRES en los que se presenten los valores instiitucionales y herramientas para fortalecer la cultura organizacional.</t>
  </si>
  <si>
    <t>Se publicaron 16 comunicaciones en el sitio web de la ADRES y con periodistas de medios de comunicación nacionales y especializados que cubren el sector salud.</t>
  </si>
  <si>
    <t>Carpeta: Elaborar y publicar piezas comunicativas.</t>
  </si>
  <si>
    <t>Se llevaron a cabo 3 informes de monitoreo de medios y 3 informes de redes sociales.</t>
  </si>
  <si>
    <t>Carpeta: Gestión redes sociales y medios de comunicación</t>
  </si>
  <si>
    <t>Con el equipo definido de implementación de la politica de rendición de cuentas se han propuesto acciones para la vigencia, sin embargo, requiere de la definición de fechas de audiencia y estrategia de comunicación por parte de la Dirección General</t>
  </si>
  <si>
    <t>Borrador Estrategia Rendición de Cuentas y participación ciudadana 2020</t>
  </si>
  <si>
    <t>Esta actividad se desarrolla conforme a la implementación de la estratégia de rendición de cuentas y participación que se desarrolle en la vigencia. El informe se realiza al cierre de la vigencia.</t>
  </si>
  <si>
    <t>Se está trabajando en el manual operativo.
En la carpeta se adjunta la versión inicial del manual operativo.
Dicho documento es confidencial.</t>
  </si>
  <si>
    <t>Manual Operativo Version Preliminar  110420.pdf</t>
  </si>
  <si>
    <t>ADRES ha remitido correos electrónicos con las tablas de referencia para revisiòn al MSPS.
Se adjuntan en la carpeta los correos electrònicos.</t>
  </si>
  <si>
    <t>Respecto de las tablas de referencia de medicamentos y VMR no se ha recibido retroalimentación del MSPS.</t>
  </si>
  <si>
    <t>T.R. Medicamentos.pdf
T.R. Nutricionales.pdf
T.R. Procedimientos y exclusiones.pdf
T.R. VMR.pdf</t>
  </si>
  <si>
    <t>El procedimiento se encuentra publicado en la página web de la ADRES.
Se adjunta en la carpeta de reporte el procedimiento.</t>
  </si>
  <si>
    <t>El procedimiento se adelantó de manera normal.</t>
  </si>
  <si>
    <t>GERC-PR07_Auditoría_por_ alertas_servicios_y_tecnologías_no_financiadas_con_UPC_V01</t>
  </si>
  <si>
    <t>El acto administrativo se encuentra publicado en la página web de la ADRES.
Se adjunta en la carpeta de reporte el acto administrativo.</t>
  </si>
  <si>
    <t xml:space="preserve">Definición de lineamientos para el ajuste a los presupuestos máximos por el MSPS. </t>
  </si>
  <si>
    <t>Resolución 2067 de 2020</t>
  </si>
  <si>
    <t>El procedimiento fue aprobado por la Directora de Otras Prestaciones (E) el 04-03-2020. 
Se adjuntan en la carpeta de reporte tanto el procedimiento como su instructivo.</t>
  </si>
  <si>
    <t xml:space="preserve">El procedimiento y su instructivo se encuentran aprobados y en ejecución. 
El proceso al que hace parte, corresponde a una actualización del mapa de procesos que recoge todas las líneas de liquidación y reconocimiento, que fue aprobada por el Comité Institucional de Gestión y Desempeño en sesión del 30 de marzo de 2020, y su caracterización se encuentra en construcción. Por lo que una vez se apruebe dicha  caracterización, estos documentos serán pubilcado. </t>
  </si>
  <si>
    <t>RE_ Procedimiento_ Instructivo y Formato para aplicar la liquidación y reconocimiento de presupuestos máximos .msg
GEPM-IN01_Instructivo_liquidacion_ presupuesto_máximo
GEPM-PR01_Liquidación_y_reconocimiento_presupuestos_maximos_V1</t>
  </si>
  <si>
    <t>Se adelantaron las ordenaciones del gasto correspondinetes a los presupuestos máximos de los periodos marzo, abril y mayo de 2020.
El trámite de reconocimiento y pago de los periodos abril y mayo, se efectuó de manera anticipada en atención a la Resolución 500 de 2020 del MSPS.
Se adjuntan las ordenaciones del gasto.</t>
  </si>
  <si>
    <t>40004 Ordenación presupuestos maximos Marzo 2020.pdf
S11510270320030800I000004105200 Ordenación Abril.pdf
S11510270320033953I000004105500 ordenación mayo.pdf</t>
  </si>
  <si>
    <t>El documento inicial fue remitido a la DGTIC mediante correo eléctronico de fecha 10 de marzo de 2020, por la DLYG.
Se acordó entre la DLYG, DOP y DGTIC trabajar conjuntamente en el ajuste y complemento del requerimiento tecnológico y su desarrollo. 
Mediante correo electrónico de fecha 30-03-2020, la DLYG remitió versión ajustada del requerimiento.</t>
  </si>
  <si>
    <t>Se han adelantado reuniones entre las areas y se ha venido ajustando el documento con el requerimiento tecnológico y su desarrollo previo a su versión final.</t>
  </si>
  <si>
    <t>Sin título.msg
RV Liquidación Techos.msg</t>
  </si>
  <si>
    <t>El procedimiento se encuentra publicado en la página web de la ADRES.</t>
  </si>
  <si>
    <t>ADRES remitió correo electrónico de fecha 15-03-2020 al MSPS, con el proyecto de Resolución para el cálculo de la prima, incluyendo en sus Artículos 21 y 22 consideraciones para las reclamaciones por servicios prestados antes del 01 de mayo de 2020.</t>
  </si>
  <si>
    <t>Una vez el MSPS expida la Resolución otorgando facultades a la ADRES, ésta Administradora elaborará un Acto Administrativo propio.</t>
  </si>
  <si>
    <t>GERC-PR06_Verificación_y_control_primer_segmento_V01.pdf</t>
  </si>
  <si>
    <t>FW_ Reglamentación NO SOAT.msg
Reglamentación artículo 106 - Propuesta para Minsalud.docx</t>
  </si>
  <si>
    <t>RRAR: Se tiene programada una capacitacion para todos los funcionarios del grupo de reintegros, del procediimiento y el marco normativo, la cual se realizara en el segundo trimestre.</t>
  </si>
  <si>
    <t>Fue elaborado el documento de ajuste al proceso de corrección de registros compensados, teniendo en cuenta las causales determinadas en le Resolución 1431 de 2020.</t>
  </si>
  <si>
    <t>Documento: 'Ajustes al proceso Corrección Registros Compensados.docx'</t>
  </si>
  <si>
    <t>Fueron revisadas las reglas del proceso de corrección de registros compensados, teniendo en cuenta las causales determinadas en le Resolución 1431 de 2020.</t>
  </si>
  <si>
    <t>Documento: 'Diagnóstico Corrección Registros Compensados.docx'</t>
  </si>
  <si>
    <t>Se han adelantado mesas de trabajo entre el régimen contributivo y subsidiado con el ánimo de aclarar y documentar  el proceso de reconocimiento de UPC en cada régimen, de las cuales se encuentran en contrucción dos documentos de "Protocolo de liquidación" con el detalle técnico y conceptual de la liquidación de UPC de los regímenes.</t>
  </si>
  <si>
    <t>Fue realizado el análisis al proceso de prestaciones económicas y generado el documento con el cual se diagnóstica los ajustes requeridos.</t>
  </si>
  <si>
    <t>Documento: 'Diagnóstico Prestaciones Económicas. Docx'</t>
  </si>
  <si>
    <t xml:space="preserve">Están en revision los siguientes documentos técnicos por parte de la Dirección General:                                                                  
1.Comportamiento del Recobro de  medicamentos nuevos 2012-2017.                                                                                                             
2.Reclamaciones ante la ADRES por Accidentes de transito de vehiculos no identificados o sin  Soat .                                                                                                                            3.Costo utilización de Opioides                                                                                                                
Se encuentra en elaboración el siguiente documento técnico:
4. Evaluación de la prescripción en MIPRES de lágrimas artificiales </t>
  </si>
  <si>
    <t>1,2 y 3 Cambio de director, ha impedido el avance de la publicación del documento.               4. Por  la cotingencia que ha requerido el avance de otras actividades de carácter urgente, no se pudo avanzar en la realización de los ajustes para nueva revisión por la Subdirección.</t>
  </si>
  <si>
    <r>
      <t>1</t>
    </r>
    <r>
      <rPr>
        <u/>
        <sz val="11"/>
        <color theme="10"/>
        <rFont val="Arial Narrow"/>
        <family val="2"/>
      </rPr>
      <t>.Comportamiento del Recobro de  medicamentos nuevos 2012-2017.                             2.Reclamaciones ante la ADRES por Accidentes de transito de vehiculos no identificados o sin  Soat .                                                                                                                                   3.Costo utilización de Opioides        4,Evaluación de la prescripción en MIPRES de lágrimas artificiales</t>
    </r>
  </si>
  <si>
    <t xml:space="preserve">1.Se realizó envío de cartas de 3 tecnologías en salud, a saber: Lágrimas artificiales, APME (Ensure) y Liraglutida.Se realizó el análsis de la 4a tecnlogía (APME-Prowhey) considerando que la distribución se comportaba dentro de una distribución normal, por lo que descartó el envío de cartas en relación a esta tecnología.  </t>
  </si>
  <si>
    <t xml:space="preserve">El envío de las cartas se completó. Acualmente se está recibiendo retroalimentació de las cartas que fueron devueltas. </t>
  </si>
  <si>
    <t>Cartas enviadas para las 3 tecnologías mencionadas y archivo con análisis de la 4a tecnología (APME-Prowhey).</t>
  </si>
  <si>
    <t>La actividad aún no se ha efectuado puesto que no se ha cumplido el plazo de tiempo suficiente (12 meses) desde su envío para la medición de impacto en el comportamiento de la prescripción.</t>
  </si>
  <si>
    <t>Ninguno. Esta en proceso</t>
  </si>
  <si>
    <t>No aplica. El informe se realizará una vez se cumpla el período de tiempo de 12 meses para la medición de impacto</t>
  </si>
  <si>
    <t>Participación  Foro de Fedesarrollo</t>
  </si>
  <si>
    <t>Cumplió</t>
  </si>
  <si>
    <t>Boletin:Balance y resultaods de la exceción de costos no salariales de la reforma tributira de de 2012 en el sector salud colombiano 2013-2017.</t>
  </si>
  <si>
    <t>En el trimestre evaluado el MSPS no ha convocado mesas de trabajo para la definición de contribución parcial en el régimen subsidiado</t>
  </si>
  <si>
    <t>En el trimestre evaluado no se ha solicitado información relacionada con la contribución parcial en el régimen subsidiado</t>
  </si>
  <si>
    <t>No se ha recibido información actualizada de la UGPP para identificar y notificar la población con presunta capacidad de pago</t>
  </si>
  <si>
    <t>No se ha recibido información actualizada de la UGPP para proyectar informe  de seguimiento de los afiliados al régimen subsidiado con presunta capacidad de pago</t>
  </si>
  <si>
    <t>Se trabajó en la modficiación del Decreto 780 pata que las cuentas de recaudo queden a nombre de ADRES, pero las demás funciones de delegación del recaudo continuen en las EPS.</t>
  </si>
  <si>
    <t>Documento: 'Modificación Decreto 780 de 2016 - Compensación'</t>
  </si>
  <si>
    <t>Sobre este punto no se ha generado aún el documento, ya que la base es el protocolo de UPC el cual se encuentra en construcción.</t>
  </si>
  <si>
    <t>Se proyectó un borrador de Resolución ára cuentas maestras de recaudo y de pago para observaciones de actores internos de la Subdirección de Liquidaciones del Aseguramiento.</t>
  </si>
  <si>
    <t>Documento: 'Proyecto resolución cuentas maestras v.26-02-2020'</t>
  </si>
  <si>
    <t>En el trimestre evaluado se adelantó el proyecto de resolución de giro desde las cuentas maestras de las EPS, incluido el anexo técnico, aplicable a los dos regímenes.</t>
  </si>
  <si>
    <t>Se adelantó proyecto de acto de administrativo según lo establecido en el artículo 239 de la Ley 1955 de 2019.</t>
  </si>
  <si>
    <t>Se evidenciaron avances de la gestión y operación de todos los nuevos módulos, para la gestión del talento humano en el sistema de información de Nómina "SIAN":
*Módulo de Selección.
*Módulo de Hojas de Vida.
*Módulo de Evaluación y Desempeño.
*Módulo de Accidentes e Incidentes.
*Módulo de Bienestar.
*Módulo de Capacitación.</t>
  </si>
  <si>
    <t>Evidencias parciales de la gestión, funcionalidad y operación para la implementación adecuada de los módulos del sistema de información de Nómina "SIAN"</t>
  </si>
  <si>
    <t>Conforme el Plan Estratégico de Talento Humano publicado en la página web de la Adres, se evidenció avance en la intervención sobre Clima organizacional y cambio cultural, mediante el desarrollo de la implementación del Código de Integridad.
En referencia al Plan Institucional de Capacitación, se evidenciaron 16 actividades:
1).Manejo de casos en Comité de Convivencia. 
2).Juego limpio a deportistas. 
3).Inclusión laboral RECA - Compensar. 
4).Asesoría al Comité de Convivencia. 
5).Día de la mujer. 
6).Asesoría legal al Comité Convivencia sobre la Ley 1010 de 2006.
7).Recobros Subsidiado. 
8).Aplicativo EDL de la CNSC. 
9).Múltiple Factor de Autenticación de la cuenta de Outlook. 
10).Orden y Aseo en puestos de trabajo. 
11).Socialización con Brigadistas sobre Medidas de prevención COVID19. 
12).Socialización con personal de Aseo y Cafetería sobre Medidas de prevención COVID19. 
13).Taller lavado de manos y herramientas para el trabajo remoto en casa, atendiendo las medidas de prevención COVID19. 
14).Avances del Programa de Bilingüismo.
15).Taller Web “SG-SST proceso para la ejecución de auditoria y establecer acciones para la mejora continua”.
16).Taller Web “Auditoria interna en SST”</t>
  </si>
  <si>
    <t>Plan Institucional de Capacitación desarrollado parcialmente;
Estrategias de intervención sobre Clima organizacional y cambio cultural iniciado con implementación del Código de Integridad</t>
  </si>
  <si>
    <t>De 23 actividades relacionadas en el Plan de Trabajo Anual en Seguridad y Salud en el Trabajo 2020, publicado en la página web de la Adres, se evidenciaron avances en 12 actividades de la siguiente manera:
*De la fase de "Estructura", se desarrollaron 7 actividades sobre el SG-SST: 1).Divulgación de políticas, 2).Formalización del formato para la medición de objetivos, metas e indicadores, 3).Documentación, implementación y ejecución de las actividades establecidas del SG-SST, 4) Divulgación de los roles y las responsabilidades de SG-SST, 5).Asignación de los recursos para el SG-SST, 6).Acompañamiento al COPASST en su funcionamiento, 7).Definición del plan de capacitación.
*De la fase de "Proceso", se desarrollaron 4 actividades sobre: 1).Aplicación del articulo 16 del anexo técnico "Autoevaluación del SGSST" de la Resolución 0312 de 2019, 2).Ejecutar y realizar seguimiento al plan de trabajo del SG-SST e implementar el plan de acción si se requiere, 3).Investigar todos los accidentes e incidentes de trabajo, así como las enfermedades laborales ocurridas en la Entidad, 4).Documentar los registros de accidentes y enfermedades laborales de la entidad.
*De la fase de "Resultado", se realizó 1 actividad sobre la verificación del porcentaje de cumplimiento del plan de trabajo del SG-SST de la ADRES.
En referencia al Plan Estratégico de Talento Humano publicado, se obtienen avances frente a las acciones necesarias para la contratación de actividades relacionadas con la aplicación de la Batería de Riesgo Psicosocial en la entidad.</t>
  </si>
  <si>
    <t>Plan de Trabajo Anual en Seguridad y Salud en el Trabajo (SST) desarrollado parcialmente
Batería de Riesgo Psicosocial en estudios previos</t>
  </si>
  <si>
    <t>Se evidenciaron avances de las actividades planeadas del documento publicado, en referencia al Plan Estratégico de Talento Humano (PETH) respecto a:_x000D_
*Resultados de los procesos de vinculación conforme el Plan Anual de Vacantes, cumpliendo con la normatividad interna y externa legal vigente._x000D_
*Resultados de los procesos de vinculación conforme el Plan de Previsión de Recursos Humanos, en especial los avances sobre el reporte de la OPEC mediante el sistema de información SIMO de la CNSC._x000D_
*Formalización de una nueva herramienta que permite la identificación y análisis del cumplimiento a las estrategias del PETH, el cual conlleva a la consecución gradual de los impactos previstos del mismo, mediante el registro del formato "GETH-FR61 Seguimiento a las actividades establecidas en los planes de TH". Así mismo, generando soportes sobre el avance para el primer trimestre del año 2020, en cuanto a: i).Seguimiento a los cronogramas de ejecución para las actividades de Bienestar e Inventivos, Capacitaciones y acciones del Sistema General de Seguridad y Salud en el Trabajo; ii).Acciones importantes para el Rediseño Organizacional; iii).Acciones frente a las herramientas del MIPG asociadas al autodiagnóstico de la Gestión del conocimiento e innovación.</t>
  </si>
  <si>
    <t>Documentos de seguimientos parciales a:_x000D_
- Plan Anual de Vacantes_x000D_
- Plan de Previsión de Recursos Humanos _x000D_
- Plan de Trabajo Anual en Seguridad y Salud en el Trabajo (SST)_x000D_
- Plan Institucional de Capacitación_x000D_
-Programa de Bienestar Social Laboral y el Plan de Incentivos Institucionales_x000D_
-Plan Estratégico de Talento Humano</t>
  </si>
  <si>
    <t>La próxima semana se iiniciará la elaboración del acto administrativo.</t>
  </si>
  <si>
    <t>Reunión llevada a cabo el 02 de abril de 2020.</t>
  </si>
  <si>
    <t>reunión SAA.pdf</t>
  </si>
  <si>
    <t>Se adelantaron 3 reuniones con el IETS, 2 presenciales en el MSPS y 1 virtual. En estas reuniones se discutieron los términos de los estudios previos para el convenio entre la ADRES y el IETS. 
Se adjunta versión inicial de estudio previo.</t>
  </si>
  <si>
    <t>Estudio Previo Contratación Directa IETS 2020 PRIMERA (V1).docx</t>
  </si>
  <si>
    <t>Reuniones con la Dirección de Beneficios, Costos y Tarifas, donde se entregó la información requerida, la cual se describe en el documento adjunto.
Se adjunta el borrador del análisis de la metodología, donde se especifica la información entregada.</t>
  </si>
  <si>
    <t>Punto 1 Resumen de análisis para metodología del cálculo de la prima para Artículo 106 - Borrador.pdf</t>
  </si>
  <si>
    <t>Apoyo al MSPS en la construcción de los proyectos de la normativa necesaria para la reglamentación del Art. 106 Decreto Ley 2106 de 2019.
Se adjuntan los tres proyectos de Resolución trabajados.</t>
  </si>
  <si>
    <t>Punto 2  Proyecto de resolución-Liquidación No SOAT V1.docx
Punto 2  Proyecto de Resolucion Reingieniería reclamaciones.docx
Punto 2 Resolución Monitoreo No SOAT.docx</t>
  </si>
  <si>
    <t>Total Grupos de Valor</t>
  </si>
  <si>
    <t>Total Recursos</t>
  </si>
  <si>
    <t>Total Gestión Misional</t>
  </si>
  <si>
    <t>Total Desarrollo Organizacional</t>
  </si>
  <si>
    <t xml:space="preserve">En el trimestre se adelantaron as siguientes actividades:
1. Preparación Migración Históricos de Auditoría
2. Automatización Migración Históricos (ETL)
3. Actualización documentación técnica, Históricos auditoría.
4. Ajustes Validaciones posteriores liquidaciones causales, régimen subsidiado
5. Despliegue de set de pruebas auditoría, con periodo de información 2018-01-01 hasta 2019-12-01
</t>
  </si>
  <si>
    <t xml:space="preserve">La documentación de las actividades mencionadas en la descripción se iniciará en el siguiente trimestre una vez se hayan validado y probado cada una de ellas.  </t>
  </si>
  <si>
    <t>Realizar seguimiento a la Estrategia de Rendición de Cuentas y participación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</si>
</sst>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quot;$&quot;\ * #,##0_-;_-&quot;$&quot;\ * &quot;-&quot;??_-;_-@_-"/>
    <numFmt numFmtId="165" formatCode="_-[$$-240A]\ * #,##0_-;\-[$$-240A]\ * #,##0_-;_-[$$-240A]\ * &quot;-&quot;??_-;_-@_-"/>
    <numFmt numFmtId="166" formatCode="_-[$$-409]* #,##0.00_ ;_-[$$-409]* \-#,##0.00\ ;_-[$$-409]* &quot;-&quot;??_ ;_-@_ "/>
  </numFmts>
  <fonts count="32" x14ac:knownFonts="1">
    <font>
      <sz val="11"/>
      <color theme="1"/>
      <name val="Calibri"/>
      <family val="2"/>
      <scheme val="minor"/>
    </font>
    <font>
      <b/>
      <sz val="11"/>
      <color theme="1"/>
      <name val="Calibri"/>
      <family val="2"/>
      <scheme val="minor"/>
    </font>
    <font>
      <sz val="12"/>
      <color theme="1"/>
      <name val="Arial Narrow"/>
      <family val="2"/>
    </font>
    <font>
      <b/>
      <sz val="12"/>
      <color theme="0"/>
      <name val="Arial Narrow"/>
      <family val="2"/>
    </font>
    <font>
      <b/>
      <sz val="7"/>
      <color theme="0"/>
      <name val="Arial Narrow"/>
      <family val="2"/>
    </font>
    <font>
      <sz val="7"/>
      <color theme="0"/>
      <name val="Arial Narrow"/>
      <family val="2"/>
    </font>
    <font>
      <sz val="11"/>
      <color theme="1"/>
      <name val="Arial"/>
      <family val="2"/>
    </font>
    <font>
      <b/>
      <sz val="11"/>
      <color theme="1"/>
      <name val="Arial"/>
      <family val="2"/>
    </font>
    <font>
      <sz val="12"/>
      <name val="Arial"/>
      <family val="2"/>
    </font>
    <font>
      <b/>
      <sz val="10"/>
      <name val="Arial"/>
      <family val="2"/>
    </font>
    <font>
      <sz val="11"/>
      <color theme="1"/>
      <name val="Calibri"/>
      <family val="2"/>
      <scheme val="minor"/>
    </font>
    <font>
      <b/>
      <sz val="9"/>
      <color indexed="81"/>
      <name val="Tahoma"/>
      <family val="2"/>
    </font>
    <font>
      <sz val="9"/>
      <color indexed="81"/>
      <name val="Tahoma"/>
      <family val="2"/>
    </font>
    <font>
      <sz val="11"/>
      <name val="Calibri"/>
      <family val="2"/>
      <scheme val="minor"/>
    </font>
    <font>
      <sz val="8"/>
      <color theme="1"/>
      <name val="Calibri"/>
      <family val="2"/>
      <scheme val="minor"/>
    </font>
    <font>
      <u/>
      <sz val="11"/>
      <color theme="10"/>
      <name val="Calibri"/>
      <family val="2"/>
      <scheme val="minor"/>
    </font>
    <font>
      <sz val="10"/>
      <color theme="1"/>
      <name val="Calibri"/>
      <family val="2"/>
      <scheme val="minor"/>
    </font>
    <font>
      <sz val="10"/>
      <color theme="1"/>
      <name val="Arial"/>
      <family val="2"/>
    </font>
    <font>
      <sz val="11"/>
      <color theme="0"/>
      <name val="Calibri"/>
      <family val="2"/>
      <scheme val="minor"/>
    </font>
    <font>
      <sz val="11"/>
      <color theme="4" tint="0.79998168889431442"/>
      <name val="Calibri"/>
      <family val="2"/>
      <scheme val="minor"/>
    </font>
    <font>
      <b/>
      <sz val="12"/>
      <name val="Arial Narrow"/>
      <family val="2"/>
    </font>
    <font>
      <b/>
      <sz val="10"/>
      <color theme="1"/>
      <name val="Arial"/>
      <family val="2"/>
    </font>
    <font>
      <b/>
      <sz val="11"/>
      <color rgb="FF000080"/>
      <name val="Calibri"/>
      <family val="2"/>
    </font>
    <font>
      <sz val="14"/>
      <color theme="1"/>
      <name val="Arial"/>
      <family val="2"/>
    </font>
    <font>
      <b/>
      <sz val="11"/>
      <color theme="0"/>
      <name val="Arial"/>
      <family val="2"/>
    </font>
    <font>
      <u/>
      <sz val="11"/>
      <color theme="10"/>
      <name val="Arial"/>
      <family val="2"/>
    </font>
    <font>
      <sz val="12"/>
      <name val="Arial Narrow"/>
      <family val="2"/>
    </font>
    <font>
      <b/>
      <sz val="12"/>
      <color theme="1"/>
      <name val="Arial Narrow"/>
      <family val="2"/>
    </font>
    <font>
      <b/>
      <sz val="11"/>
      <name val="Calibri"/>
      <family val="2"/>
      <scheme val="minor"/>
    </font>
    <font>
      <u/>
      <sz val="11"/>
      <color theme="10"/>
      <name val="Arial Narrow"/>
      <family val="2"/>
    </font>
    <font>
      <sz val="12"/>
      <color rgb="FF000000"/>
      <name val="Arial Narrow"/>
      <family val="2"/>
    </font>
    <font>
      <sz val="11"/>
      <color rgb="FFC0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00447C"/>
        <bgColor indexed="64"/>
      </patternFill>
    </fill>
    <fill>
      <patternFill patternType="solid">
        <fgColor theme="0" tint="-0.14999847407452621"/>
        <bgColor indexed="64"/>
      </patternFill>
    </fill>
    <fill>
      <patternFill patternType="solid">
        <fgColor theme="5"/>
        <bgColor indexed="64"/>
      </patternFill>
    </fill>
    <fill>
      <patternFill patternType="solid">
        <fgColor rgb="FF00B0F0"/>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theme="4" tint="0.39997558519241921"/>
      </top>
      <bottom/>
      <diagonal/>
    </border>
  </borders>
  <cellStyleXfs count="41">
    <xf numFmtId="0" fontId="0" fillId="0" borderId="0"/>
    <xf numFmtId="42" fontId="10" fillId="0" borderId="0" applyFont="0" applyFill="0" applyBorder="0" applyAlignment="0" applyProtection="0"/>
    <xf numFmtId="41"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5" fillId="0" borderId="0" applyNumberForma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cellStyleXfs>
  <cellXfs count="269">
    <xf numFmtId="0" fontId="0" fillId="0" borderId="0" xfId="0"/>
    <xf numFmtId="0" fontId="2"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14" fontId="0" fillId="0" borderId="1" xfId="0" applyNumberFormat="1" applyBorder="1" applyAlignment="1">
      <alignment vertical="center" wrapText="1"/>
    </xf>
    <xf numFmtId="0" fontId="0" fillId="0" borderId="1" xfId="0" applyBorder="1" applyAlignment="1">
      <alignment horizontal="left" vertical="top" wrapText="1"/>
    </xf>
    <xf numFmtId="0" fontId="0" fillId="0" borderId="0" xfId="0" applyFont="1" applyAlignment="1">
      <alignment vertical="center" wrapText="1"/>
    </xf>
    <xf numFmtId="0" fontId="1" fillId="4" borderId="0" xfId="0" applyFont="1" applyFill="1" applyAlignment="1">
      <alignment horizontal="center" vertical="center" wrapText="1"/>
    </xf>
    <xf numFmtId="0" fontId="0" fillId="0" borderId="0" xfId="0" applyAlignment="1">
      <alignment vertical="center" wrapText="1"/>
    </xf>
    <xf numFmtId="0" fontId="7" fillId="0" borderId="1" xfId="0" applyFont="1" applyFill="1" applyBorder="1" applyAlignment="1">
      <alignment horizontal="left" vertical="center"/>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8" fillId="0" borderId="1" xfId="0" applyFont="1" applyFill="1" applyBorder="1" applyAlignment="1">
      <alignment horizontal="left" vertical="center" wrapText="1"/>
    </xf>
    <xf numFmtId="0" fontId="0" fillId="0" borderId="0" xfId="0" applyFill="1"/>
    <xf numFmtId="0" fontId="0" fillId="0" borderId="0" xfId="0" applyAlignment="1">
      <alignment wrapText="1"/>
    </xf>
    <xf numFmtId="0" fontId="8" fillId="2" borderId="1"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42" fontId="0" fillId="0" borderId="1" xfId="1" applyFont="1" applyBorder="1" applyAlignment="1">
      <alignment vertical="center" wrapText="1"/>
    </xf>
    <xf numFmtId="0" fontId="0" fillId="0"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top" wrapText="1"/>
    </xf>
    <xf numFmtId="14" fontId="0" fillId="0" borderId="1" xfId="0" applyNumberFormat="1" applyFill="1" applyBorder="1" applyAlignment="1">
      <alignment horizontal="right" vertical="center" wrapText="1"/>
    </xf>
    <xf numFmtId="42" fontId="0" fillId="0" borderId="1" xfId="1" applyFont="1" applyFill="1" applyBorder="1" applyAlignment="1">
      <alignment vertical="center" wrapText="1"/>
    </xf>
    <xf numFmtId="0" fontId="13" fillId="0" borderId="1" xfId="0" applyFont="1" applyBorder="1" applyAlignment="1">
      <alignment horizontal="left" vertical="top"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justify"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right" vertical="center" wrapText="1"/>
    </xf>
    <xf numFmtId="0" fontId="0" fillId="0" borderId="0" xfId="0" applyAlignment="1">
      <alignment horizontal="center" vertical="center"/>
    </xf>
    <xf numFmtId="0" fontId="14" fillId="0" borderId="1" xfId="0" applyFont="1" applyBorder="1" applyAlignment="1">
      <alignment horizontal="left" vertical="top" wrapText="1"/>
    </xf>
    <xf numFmtId="0" fontId="13" fillId="0" borderId="1" xfId="0" applyFont="1" applyBorder="1" applyAlignment="1">
      <alignment horizontal="justify" vertical="center" wrapText="1"/>
    </xf>
    <xf numFmtId="14" fontId="13" fillId="0" borderId="1" xfId="0" applyNumberFormat="1" applyFont="1" applyBorder="1" applyAlignment="1">
      <alignment horizontal="center" vertical="center" wrapText="1"/>
    </xf>
    <xf numFmtId="42" fontId="13" fillId="0" borderId="1" xfId="1" applyFont="1" applyBorder="1" applyAlignment="1">
      <alignment horizontal="center" vertical="center" wrapText="1"/>
    </xf>
    <xf numFmtId="0" fontId="6" fillId="0" borderId="1" xfId="4" applyNumberFormat="1" applyFont="1" applyBorder="1" applyAlignment="1">
      <alignment horizontal="justify" vertical="center" wrapText="1"/>
    </xf>
    <xf numFmtId="14" fontId="6" fillId="0" borderId="1" xfId="4" applyNumberFormat="1" applyFont="1" applyBorder="1" applyAlignment="1">
      <alignment horizontal="justify" vertical="center" wrapText="1"/>
    </xf>
    <xf numFmtId="14" fontId="13" fillId="0" borderId="1" xfId="0" applyNumberFormat="1" applyFont="1" applyBorder="1" applyAlignment="1">
      <alignment vertical="center" wrapText="1"/>
    </xf>
    <xf numFmtId="42" fontId="13" fillId="0" borderId="1" xfId="1" applyFont="1" applyBorder="1" applyAlignment="1">
      <alignment vertical="center" wrapText="1"/>
    </xf>
    <xf numFmtId="0" fontId="13" fillId="0" borderId="1" xfId="0" applyFont="1" applyBorder="1" applyAlignment="1">
      <alignment vertical="center" wrapText="1"/>
    </xf>
    <xf numFmtId="14" fontId="3" fillId="3"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41" fontId="0" fillId="0" borderId="1" xfId="2" applyFont="1" applyFill="1" applyBorder="1" applyAlignment="1">
      <alignment vertical="center" wrapText="1"/>
    </xf>
    <xf numFmtId="14" fontId="0" fillId="0" borderId="1" xfId="0" applyNumberFormat="1" applyFill="1" applyBorder="1" applyAlignment="1">
      <alignment vertical="center" wrapText="1"/>
    </xf>
    <xf numFmtId="14" fontId="13" fillId="0" borderId="1" xfId="0" applyNumberFormat="1" applyFont="1" applyFill="1" applyBorder="1" applyAlignment="1">
      <alignment horizontal="right" vertical="center" wrapText="1"/>
    </xf>
    <xf numFmtId="0" fontId="13" fillId="0" borderId="1" xfId="0" applyFont="1" applyFill="1" applyBorder="1" applyAlignment="1">
      <alignment horizontal="left" vertical="top" wrapText="1"/>
    </xf>
    <xf numFmtId="0" fontId="13" fillId="0" borderId="1" xfId="0" applyFont="1" applyFill="1" applyBorder="1" applyAlignment="1">
      <alignment horizontal="justify" vertical="top" wrapText="1"/>
    </xf>
    <xf numFmtId="0" fontId="0" fillId="0" borderId="1" xfId="0" applyFill="1" applyBorder="1" applyAlignment="1">
      <alignment horizontal="center" vertical="top" wrapText="1"/>
    </xf>
    <xf numFmtId="0" fontId="13" fillId="0" borderId="1" xfId="0" applyFont="1" applyBorder="1" applyAlignment="1">
      <alignment horizontal="center" vertical="center" wrapText="1"/>
    </xf>
    <xf numFmtId="0" fontId="0" fillId="0" borderId="1" xfId="0" applyBorder="1" applyAlignment="1">
      <alignment vertical="center"/>
    </xf>
    <xf numFmtId="14" fontId="0" fillId="0" borderId="1" xfId="0" applyNumberFormat="1" applyBorder="1" applyAlignment="1">
      <alignment vertical="center"/>
    </xf>
    <xf numFmtId="0" fontId="0" fillId="0" borderId="1" xfId="0" applyFill="1" applyBorder="1" applyAlignment="1">
      <alignment vertical="center"/>
    </xf>
    <xf numFmtId="0" fontId="0" fillId="0" borderId="0" xfId="0" applyFill="1" applyBorder="1" applyAlignment="1">
      <alignment vertical="center"/>
    </xf>
    <xf numFmtId="0" fontId="2" fillId="5" borderId="1" xfId="0" applyFont="1" applyFill="1" applyBorder="1" applyAlignment="1">
      <alignment horizontal="center" vertical="center" wrapText="1"/>
    </xf>
    <xf numFmtId="0" fontId="0" fillId="0" borderId="2" xfId="0" applyFill="1" applyBorder="1" applyAlignment="1">
      <alignment horizontal="left" vertical="center" wrapText="1"/>
    </xf>
    <xf numFmtId="0" fontId="0" fillId="0" borderId="2" xfId="0" applyFill="1" applyBorder="1" applyAlignment="1">
      <alignment horizontal="center" vertical="center" wrapText="1"/>
    </xf>
    <xf numFmtId="14" fontId="0" fillId="0" borderId="2" xfId="0" applyNumberFormat="1" applyFill="1" applyBorder="1" applyAlignment="1">
      <alignment horizontal="right" vertical="center" wrapText="1"/>
    </xf>
    <xf numFmtId="42" fontId="0" fillId="0" borderId="2" xfId="1" applyFont="1" applyFill="1" applyBorder="1" applyAlignment="1">
      <alignment vertical="center" wrapText="1"/>
    </xf>
    <xf numFmtId="0" fontId="0" fillId="0" borderId="7" xfId="0" applyFill="1" applyBorder="1" applyAlignment="1">
      <alignment horizontal="left" vertical="center" wrapText="1"/>
    </xf>
    <xf numFmtId="0" fontId="3" fillId="3"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Fill="1" applyAlignment="1">
      <alignment vertical="center"/>
    </xf>
    <xf numFmtId="0" fontId="7" fillId="0" borderId="1" xfId="0" applyFont="1" applyFill="1" applyBorder="1" applyAlignment="1">
      <alignment horizontal="center" vertical="center"/>
    </xf>
    <xf numFmtId="0" fontId="0" fillId="0" borderId="0" xfId="0" applyNumberFormat="1"/>
    <xf numFmtId="0" fontId="0" fillId="0" borderId="0" xfId="0" applyNumberFormat="1" applyAlignment="1">
      <alignment vertical="center" wrapText="1"/>
    </xf>
    <xf numFmtId="9" fontId="0" fillId="0" borderId="0" xfId="3" applyFont="1" applyAlignment="1">
      <alignment vertical="center" wrapText="1"/>
    </xf>
    <xf numFmtId="0" fontId="0" fillId="0" borderId="0" xfId="3" applyNumberFormat="1" applyFont="1" applyAlignment="1">
      <alignment vertical="center" wrapText="1"/>
    </xf>
    <xf numFmtId="0" fontId="0" fillId="0" borderId="0" xfId="0" applyAlignment="1">
      <alignment horizontal="center" vertical="center" wrapText="1"/>
    </xf>
    <xf numFmtId="0" fontId="1" fillId="0" borderId="21" xfId="0" applyFont="1" applyBorder="1" applyAlignment="1">
      <alignment horizontal="center" vertical="center" wrapText="1"/>
    </xf>
    <xf numFmtId="9" fontId="1" fillId="0" borderId="0" xfId="3" applyFont="1" applyAlignment="1">
      <alignment horizontal="center" vertical="center" wrapText="1"/>
    </xf>
    <xf numFmtId="9" fontId="1" fillId="0" borderId="24" xfId="3" applyFont="1" applyBorder="1" applyAlignment="1">
      <alignment horizontal="center" vertical="center" wrapText="1"/>
    </xf>
    <xf numFmtId="44" fontId="0" fillId="0" borderId="0" xfId="6" applyFont="1"/>
    <xf numFmtId="14" fontId="20" fillId="10" borderId="1" xfId="0" applyNumberFormat="1" applyFont="1" applyFill="1" applyBorder="1" applyAlignment="1">
      <alignment horizontal="center" vertical="center" wrapText="1"/>
    </xf>
    <xf numFmtId="14" fontId="20" fillId="11" borderId="1" xfId="0" applyNumberFormat="1" applyFont="1" applyFill="1" applyBorder="1" applyAlignment="1">
      <alignment horizontal="center" vertical="center" wrapText="1"/>
    </xf>
    <xf numFmtId="0" fontId="0" fillId="0" borderId="3" xfId="0" applyFill="1" applyBorder="1" applyAlignment="1">
      <alignment horizontal="left" vertical="center" wrapText="1"/>
    </xf>
    <xf numFmtId="0" fontId="7" fillId="0" borderId="0" xfId="0" applyFont="1" applyBorder="1" applyAlignment="1">
      <alignment vertical="center"/>
    </xf>
    <xf numFmtId="14" fontId="7" fillId="0" borderId="0" xfId="0" applyNumberFormat="1" applyFont="1" applyBorder="1" applyAlignment="1">
      <alignment vertical="center"/>
    </xf>
    <xf numFmtId="0" fontId="16" fillId="0" borderId="1" xfId="3" applyNumberFormat="1" applyFont="1" applyBorder="1" applyAlignment="1">
      <alignment horizontal="center" vertical="center" wrapText="1"/>
    </xf>
    <xf numFmtId="0" fontId="16" fillId="0" borderId="1" xfId="0" applyFont="1" applyBorder="1" applyAlignment="1">
      <alignment horizontal="center" vertical="center" wrapText="1"/>
    </xf>
    <xf numFmtId="9" fontId="1" fillId="0" borderId="0" xfId="3" applyFont="1" applyBorder="1" applyAlignment="1">
      <alignment horizontal="center" vertical="center" wrapText="1"/>
    </xf>
    <xf numFmtId="0" fontId="0" fillId="0" borderId="1" xfId="0" applyNumberFormat="1" applyFill="1" applyBorder="1" applyAlignment="1">
      <alignment vertical="center" wrapText="1"/>
    </xf>
    <xf numFmtId="14" fontId="3" fillId="8" borderId="1"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3" fillId="8" borderId="2"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0" fillId="0" borderId="0" xfId="0" applyNumberFormat="1" applyAlignment="1">
      <alignment horizontal="center" vertical="center" wrapText="1"/>
    </xf>
    <xf numFmtId="14" fontId="0" fillId="0" borderId="0" xfId="0" applyNumberFormat="1" applyAlignment="1">
      <alignment horizontal="center" vertical="center"/>
    </xf>
    <xf numFmtId="0" fontId="3" fillId="3" borderId="1" xfId="0" applyFont="1" applyFill="1" applyBorder="1" applyAlignment="1">
      <alignment horizontal="center" vertical="center" wrapText="1"/>
    </xf>
    <xf numFmtId="44" fontId="3" fillId="3" borderId="1" xfId="6"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14" fontId="3" fillId="7" borderId="1" xfId="0" applyNumberFormat="1" applyFont="1" applyFill="1" applyBorder="1" applyAlignment="1">
      <alignment horizontal="center" vertical="center" wrapText="1"/>
    </xf>
    <xf numFmtId="0" fontId="0" fillId="0" borderId="1" xfId="0" applyBorder="1"/>
    <xf numFmtId="14" fontId="0" fillId="0" borderId="1" xfId="0" applyNumberFormat="1" applyBorder="1"/>
    <xf numFmtId="0" fontId="0" fillId="0" borderId="1" xfId="0" applyNumberFormat="1" applyBorder="1"/>
    <xf numFmtId="44" fontId="0" fillId="0" borderId="1" xfId="6" applyFont="1" applyBorder="1"/>
    <xf numFmtId="0" fontId="0" fillId="0" borderId="0" xfId="0"/>
    <xf numFmtId="0" fontId="0" fillId="0" borderId="0" xfId="0" applyAlignment="1">
      <alignment vertical="center" wrapText="1"/>
    </xf>
    <xf numFmtId="0" fontId="7" fillId="0" borderId="1" xfId="0" applyFont="1" applyFill="1" applyBorder="1" applyAlignment="1">
      <alignment horizontal="left" vertical="center"/>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8" fillId="0" borderId="1" xfId="0" applyFont="1" applyFill="1" applyBorder="1" applyAlignment="1">
      <alignment horizontal="left" vertical="center" wrapText="1"/>
    </xf>
    <xf numFmtId="0" fontId="3" fillId="3" borderId="11" xfId="0" applyFont="1" applyFill="1" applyBorder="1" applyAlignment="1">
      <alignment horizontal="center" vertical="center" wrapText="1"/>
    </xf>
    <xf numFmtId="0" fontId="7" fillId="0" borderId="0" xfId="0" applyFont="1" applyBorder="1" applyAlignment="1">
      <alignment horizontal="center" vertical="center" wrapText="1"/>
    </xf>
    <xf numFmtId="0" fontId="17" fillId="0" borderId="0" xfId="0" applyFont="1"/>
    <xf numFmtId="0" fontId="6" fillId="0" borderId="0" xfId="0" applyFont="1" applyBorder="1" applyAlignment="1">
      <alignment horizontal="center" vertical="center"/>
    </xf>
    <xf numFmtId="0" fontId="7" fillId="0" borderId="0" xfId="0" applyFont="1" applyFill="1" applyBorder="1" applyAlignment="1">
      <alignment horizontal="left" vertical="center"/>
    </xf>
    <xf numFmtId="0" fontId="7" fillId="0" borderId="0" xfId="0" applyFont="1" applyBorder="1" applyAlignment="1">
      <alignment horizontal="center" vertical="center"/>
    </xf>
    <xf numFmtId="0" fontId="0" fillId="0" borderId="0" xfId="0" applyNumberFormat="1" applyAlignment="1">
      <alignment vertical="center" wrapText="1"/>
    </xf>
    <xf numFmtId="9" fontId="0" fillId="0" borderId="0" xfId="3" applyFont="1" applyAlignment="1">
      <alignment vertical="center" wrapText="1"/>
    </xf>
    <xf numFmtId="0" fontId="0" fillId="0" borderId="0" xfId="3" applyNumberFormat="1" applyFont="1" applyAlignment="1">
      <alignment vertical="center" wrapText="1"/>
    </xf>
    <xf numFmtId="0" fontId="1" fillId="0" borderId="1" xfId="0" applyNumberFormat="1" applyFont="1" applyBorder="1" applyAlignment="1">
      <alignment horizontal="center" vertical="center" wrapText="1"/>
    </xf>
    <xf numFmtId="0" fontId="0" fillId="0" borderId="0" xfId="0" applyAlignment="1">
      <alignment horizontal="center" vertical="center" wrapText="1"/>
    </xf>
    <xf numFmtId="0" fontId="1" fillId="0" borderId="21" xfId="0" applyFont="1" applyBorder="1" applyAlignment="1">
      <alignment horizontal="center" vertical="center" wrapText="1"/>
    </xf>
    <xf numFmtId="9" fontId="1" fillId="0" borderId="0" xfId="3" applyFont="1" applyAlignment="1">
      <alignment horizontal="center" vertical="center" wrapText="1"/>
    </xf>
    <xf numFmtId="9" fontId="1" fillId="0" borderId="24" xfId="3" applyFont="1" applyBorder="1" applyAlignment="1">
      <alignment horizontal="center" vertical="center" wrapText="1"/>
    </xf>
    <xf numFmtId="9" fontId="18" fillId="0" borderId="0" xfId="0" applyNumberFormat="1" applyFont="1" applyAlignment="1">
      <alignment vertical="center" wrapText="1"/>
    </xf>
    <xf numFmtId="0" fontId="7" fillId="0" borderId="0" xfId="0" applyFont="1" applyBorder="1" applyAlignment="1">
      <alignment vertical="center"/>
    </xf>
    <xf numFmtId="14" fontId="7" fillId="0" borderId="0" xfId="0" applyNumberFormat="1" applyFont="1" applyBorder="1" applyAlignment="1">
      <alignment vertical="center"/>
    </xf>
    <xf numFmtId="0" fontId="16" fillId="0" borderId="1" xfId="3" applyNumberFormat="1" applyFont="1" applyBorder="1" applyAlignment="1">
      <alignment horizontal="center" vertical="center" wrapText="1"/>
    </xf>
    <xf numFmtId="0" fontId="16" fillId="0" borderId="1" xfId="0" applyFont="1" applyBorder="1" applyAlignment="1">
      <alignment horizontal="center" vertical="center" wrapText="1"/>
    </xf>
    <xf numFmtId="9" fontId="1" fillId="0" borderId="0" xfId="3" applyFont="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Fill="1"/>
    <xf numFmtId="0" fontId="6" fillId="0" borderId="0" xfId="0" applyFont="1"/>
    <xf numFmtId="0" fontId="17" fillId="0" borderId="0" xfId="0" applyFont="1" applyAlignment="1">
      <alignment wrapText="1"/>
    </xf>
    <xf numFmtId="0" fontId="6" fillId="0" borderId="0" xfId="0" applyFont="1" applyAlignment="1">
      <alignment wrapText="1"/>
    </xf>
    <xf numFmtId="0" fontId="23" fillId="0" borderId="0" xfId="0" applyFont="1" applyFill="1" applyAlignment="1">
      <alignment horizontal="left" vertical="center" wrapText="1"/>
    </xf>
    <xf numFmtId="0" fontId="24" fillId="12" borderId="1" xfId="0" applyFont="1" applyFill="1" applyBorder="1" applyAlignment="1">
      <alignment horizontal="center" vertical="center"/>
    </xf>
    <xf numFmtId="0" fontId="24" fillId="12" borderId="1" xfId="0" applyFont="1" applyFill="1" applyBorder="1" applyAlignment="1">
      <alignment horizontal="center" vertical="center" wrapText="1"/>
    </xf>
    <xf numFmtId="0" fontId="25" fillId="0" borderId="1" xfId="5" applyFont="1" applyBorder="1" applyAlignment="1">
      <alignment horizontal="center" vertical="center" wrapText="1"/>
    </xf>
    <xf numFmtId="0" fontId="25" fillId="0" borderId="1" xfId="5" applyFont="1" applyFill="1" applyBorder="1" applyAlignment="1">
      <alignment horizontal="center" vertical="center"/>
    </xf>
    <xf numFmtId="0" fontId="25" fillId="0" borderId="1" xfId="5" applyFont="1" applyBorder="1" applyAlignment="1">
      <alignment horizontal="center" vertical="center"/>
    </xf>
    <xf numFmtId="0" fontId="8" fillId="0" borderId="1" xfId="0" applyFont="1" applyBorder="1" applyAlignment="1">
      <alignment horizontal="left" vertical="center" wrapText="1"/>
    </xf>
    <xf numFmtId="0" fontId="8" fillId="0" borderId="14" xfId="0" applyFont="1" applyBorder="1" applyAlignment="1">
      <alignment horizontal="left" vertical="center" wrapText="1"/>
    </xf>
    <xf numFmtId="14" fontId="7" fillId="0" borderId="1" xfId="0" applyNumberFormat="1" applyFont="1" applyFill="1" applyBorder="1" applyAlignment="1">
      <alignment horizontal="center" vertical="center"/>
    </xf>
    <xf numFmtId="0" fontId="0" fillId="0" borderId="1" xfId="0" applyBorder="1" applyAlignment="1">
      <alignment horizontal="justify" vertical="center" wrapText="1"/>
    </xf>
    <xf numFmtId="0" fontId="0" fillId="0" borderId="1" xfId="0" applyBorder="1" applyAlignment="1">
      <alignment vertical="center" wrapText="1"/>
    </xf>
    <xf numFmtId="0" fontId="1" fillId="0" borderId="1" xfId="0" applyFont="1" applyBorder="1" applyAlignment="1">
      <alignment horizontal="center" vertical="center" textRotation="90" wrapText="1"/>
    </xf>
    <xf numFmtId="0" fontId="0" fillId="0" borderId="1" xfId="0" applyBorder="1" applyAlignment="1">
      <alignment horizontal="center" vertical="center" textRotation="90" wrapText="1"/>
    </xf>
    <xf numFmtId="0" fontId="0" fillId="0" borderId="1" xfId="0" applyBorder="1" applyAlignment="1">
      <alignment horizontal="left" vertical="center" wrapText="1"/>
    </xf>
    <xf numFmtId="44" fontId="2" fillId="2" borderId="1" xfId="6" applyFont="1" applyFill="1" applyBorder="1" applyAlignment="1">
      <alignment horizontal="center" vertical="center" wrapText="1"/>
    </xf>
    <xf numFmtId="0" fontId="2" fillId="2" borderId="1" xfId="0" applyFont="1" applyFill="1" applyBorder="1" applyAlignment="1">
      <alignment horizontal="justify" vertical="center" wrapText="1"/>
    </xf>
    <xf numFmtId="14" fontId="0" fillId="0" borderId="0" xfId="0" applyNumberFormat="1" applyAlignment="1">
      <alignment vertical="center"/>
    </xf>
    <xf numFmtId="0" fontId="26" fillId="2" borderId="1" xfId="0" applyFont="1" applyFill="1" applyBorder="1" applyAlignment="1">
      <alignment horizontal="center" vertical="center" wrapText="1"/>
    </xf>
    <xf numFmtId="164" fontId="2" fillId="2" borderId="1" xfId="6"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166"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15" fillId="2" borderId="1" xfId="5" applyFill="1" applyBorder="1" applyAlignment="1">
      <alignment horizontal="justify" vertical="center" wrapText="1"/>
    </xf>
    <xf numFmtId="14"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pivotButton="1" applyAlignment="1">
      <alignment vertical="center" wrapText="1"/>
    </xf>
    <xf numFmtId="14" fontId="2" fillId="2" borderId="1" xfId="0" applyNumberFormat="1" applyFont="1" applyFill="1" applyBorder="1" applyAlignment="1">
      <alignment horizontal="center" vertical="center" wrapText="1"/>
    </xf>
    <xf numFmtId="0" fontId="0" fillId="0" borderId="0" xfId="0" applyNumberFormat="1" applyAlignment="1">
      <alignment vertical="center" wrapText="1"/>
    </xf>
    <xf numFmtId="0" fontId="0" fillId="0" borderId="0" xfId="0" pivotButton="1" applyAlignment="1">
      <alignment horizontal="center" vertical="center" wrapText="1"/>
    </xf>
    <xf numFmtId="0" fontId="19" fillId="0" borderId="0" xfId="0" pivotButton="1" applyFont="1" applyAlignment="1">
      <alignment vertical="center" wrapText="1"/>
    </xf>
    <xf numFmtId="1" fontId="0" fillId="0" borderId="0" xfId="0" applyNumberFormat="1" applyAlignment="1">
      <alignment vertical="center" wrapText="1"/>
    </xf>
    <xf numFmtId="0" fontId="30" fillId="0" borderId="0" xfId="0" applyFont="1" applyAlignment="1">
      <alignment vertical="center" wrapText="1"/>
    </xf>
    <xf numFmtId="14" fontId="13" fillId="0" borderId="1" xfId="0" applyNumberFormat="1" applyFont="1" applyFill="1" applyBorder="1" applyAlignment="1">
      <alignment vertical="center" wrapText="1"/>
    </xf>
    <xf numFmtId="0" fontId="31" fillId="0" borderId="1" xfId="0" applyFont="1" applyFill="1" applyBorder="1" applyAlignment="1">
      <alignment horizontal="left" vertical="center" wrapText="1"/>
    </xf>
    <xf numFmtId="0" fontId="0" fillId="0" borderId="1" xfId="0" applyBorder="1" applyAlignment="1">
      <alignment horizontal="center" vertical="center"/>
    </xf>
    <xf numFmtId="0" fontId="23" fillId="0" borderId="0" xfId="0" applyFont="1" applyFill="1" applyAlignment="1">
      <alignment horizontal="left" wrapText="1"/>
    </xf>
    <xf numFmtId="0" fontId="6" fillId="0" borderId="1" xfId="0" applyFont="1" applyBorder="1" applyAlignment="1">
      <alignment horizontal="center" vertical="center"/>
    </xf>
    <xf numFmtId="0" fontId="7" fillId="0" borderId="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24" fillId="1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 xfId="0" applyBorder="1" applyAlignment="1">
      <alignment horizontal="left" vertical="center"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0" fillId="0" borderId="1" xfId="0" applyBorder="1" applyAlignment="1">
      <alignment horizontal="center" vertical="center" textRotation="90" wrapText="1"/>
    </xf>
    <xf numFmtId="0" fontId="0" fillId="0" borderId="2" xfId="0" applyBorder="1" applyAlignment="1">
      <alignment horizontal="center" vertical="center" textRotation="90" wrapText="1"/>
    </xf>
    <xf numFmtId="0" fontId="0" fillId="0" borderId="7" xfId="0" applyBorder="1" applyAlignment="1">
      <alignment horizontal="center" vertical="center" textRotation="90" wrapText="1"/>
    </xf>
    <xf numFmtId="0" fontId="0" fillId="0" borderId="6" xfId="0" applyBorder="1" applyAlignment="1">
      <alignment horizontal="center" vertical="center" textRotation="90"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14" fontId="3" fillId="3" borderId="2"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3" fillId="3" borderId="3" xfId="0" applyNumberFormat="1" applyFont="1" applyFill="1" applyBorder="1" applyAlignment="1">
      <alignment horizontal="center" vertical="center" wrapText="1"/>
    </xf>
    <xf numFmtId="14" fontId="3" fillId="3" borderId="18" xfId="0" applyNumberFormat="1"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14" fontId="3" fillId="8" borderId="2" xfId="0" applyNumberFormat="1" applyFont="1" applyFill="1" applyBorder="1" applyAlignment="1">
      <alignment horizontal="center" vertical="center" wrapText="1"/>
    </xf>
    <xf numFmtId="14" fontId="3" fillId="8" borderId="6" xfId="0" applyNumberFormat="1" applyFont="1" applyFill="1" applyBorder="1" applyAlignment="1">
      <alignment horizontal="center" vertical="center" wrapText="1"/>
    </xf>
    <xf numFmtId="14" fontId="20" fillId="10" borderId="3" xfId="0" applyNumberFormat="1" applyFont="1" applyFill="1" applyBorder="1" applyAlignment="1">
      <alignment horizontal="center" vertical="center" wrapText="1"/>
    </xf>
    <xf numFmtId="14" fontId="20" fillId="10" borderId="4" xfId="0" applyNumberFormat="1" applyFont="1" applyFill="1" applyBorder="1" applyAlignment="1">
      <alignment horizontal="center" vertical="center" wrapText="1"/>
    </xf>
    <xf numFmtId="14" fontId="20" fillId="10" borderId="5" xfId="0" applyNumberFormat="1" applyFont="1" applyFill="1" applyBorder="1" applyAlignment="1">
      <alignment horizontal="center" vertical="center" wrapText="1"/>
    </xf>
    <xf numFmtId="14" fontId="20" fillId="10" borderId="21" xfId="0" applyNumberFormat="1" applyFont="1" applyFill="1" applyBorder="1" applyAlignment="1">
      <alignment horizontal="center" vertical="center" wrapText="1"/>
    </xf>
    <xf numFmtId="14" fontId="20" fillId="10" borderId="23" xfId="0" applyNumberFormat="1" applyFont="1" applyFill="1" applyBorder="1" applyAlignment="1">
      <alignment horizontal="center" vertical="center" wrapText="1"/>
    </xf>
    <xf numFmtId="14" fontId="20" fillId="10" borderId="22" xfId="0" applyNumberFormat="1" applyFont="1" applyFill="1" applyBorder="1" applyAlignment="1">
      <alignment horizontal="center" vertical="center" wrapText="1"/>
    </xf>
    <xf numFmtId="14" fontId="20" fillId="11" borderId="21" xfId="0" applyNumberFormat="1" applyFont="1" applyFill="1" applyBorder="1" applyAlignment="1">
      <alignment horizontal="center" vertical="center" wrapText="1"/>
    </xf>
    <xf numFmtId="14" fontId="20" fillId="11" borderId="23" xfId="0" applyNumberFormat="1" applyFont="1" applyFill="1" applyBorder="1" applyAlignment="1">
      <alignment horizontal="center" vertical="center" wrapText="1"/>
    </xf>
    <xf numFmtId="14" fontId="20" fillId="11" borderId="22" xfId="0" applyNumberFormat="1" applyFont="1" applyFill="1" applyBorder="1" applyAlignment="1">
      <alignment horizontal="center" vertical="center" wrapText="1"/>
    </xf>
    <xf numFmtId="14" fontId="3" fillId="8" borderId="21" xfId="0" applyNumberFormat="1" applyFont="1" applyFill="1" applyBorder="1" applyAlignment="1">
      <alignment horizontal="center" vertical="center" wrapText="1"/>
    </xf>
    <xf numFmtId="14" fontId="3" fillId="8" borderId="2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9" fontId="1" fillId="9" borderId="0" xfId="3"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Fill="1" applyBorder="1" applyAlignment="1">
      <alignment horizontal="center" vertical="center"/>
    </xf>
    <xf numFmtId="0" fontId="17" fillId="0" borderId="2"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21" fillId="0" borderId="1" xfId="0" applyFont="1" applyBorder="1" applyAlignment="1">
      <alignment horizontal="center" vertical="center"/>
    </xf>
    <xf numFmtId="14" fontId="21" fillId="0" borderId="1" xfId="0" applyNumberFormat="1" applyFont="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cellXfs>
  <cellStyles count="41">
    <cellStyle name="Hipervínculo" xfId="5" builtinId="8"/>
    <cellStyle name="Millares" xfId="4" builtinId="3"/>
    <cellStyle name="Millares [0]" xfId="2" builtinId="6"/>
    <cellStyle name="Millares [0] 2" xfId="8" xr:uid="{2E3798A7-1B99-4162-94F5-C6DA7D8152E4}"/>
    <cellStyle name="Millares [0] 2 2" xfId="19" xr:uid="{F3FAD601-3F0E-48BB-8AAD-49C6223CFD23}"/>
    <cellStyle name="Millares [0] 3" xfId="13" xr:uid="{C50E4B9C-6679-4699-ACB7-57C853A01A0F}"/>
    <cellStyle name="Millares 10" xfId="29" xr:uid="{26F9EF28-2C5F-477A-AEDA-AEADAAF132CA}"/>
    <cellStyle name="Millares 11" xfId="31" xr:uid="{2A3674AC-B9B6-4ABF-A960-7842E7F158DC}"/>
    <cellStyle name="Millares 12" xfId="33" xr:uid="{49EF2D2E-DEE7-4E36-B54C-301DA124686D}"/>
    <cellStyle name="Millares 13" xfId="35" xr:uid="{6D31F7E0-4FFC-4B47-9ED4-55F57A3543B8}"/>
    <cellStyle name="Millares 14" xfId="37" xr:uid="{8221F797-E234-4597-ABD2-6DC9961F9963}"/>
    <cellStyle name="Millares 2" xfId="9" xr:uid="{1921F2E7-219C-4090-B9A0-26346AB8EF35}"/>
    <cellStyle name="Millares 2 2" xfId="20" xr:uid="{3F788656-33B0-446C-8970-F8839C541AE1}"/>
    <cellStyle name="Millares 3" xfId="15" xr:uid="{4AC03BC1-3CB2-4701-B3EA-A107396F4992}"/>
    <cellStyle name="Millares 4" xfId="23" xr:uid="{3E751E92-F3E8-4967-BEF1-321DA84B4B65}"/>
    <cellStyle name="Millares 5" xfId="11" xr:uid="{F33644D6-DC99-4255-934F-6B99C6D89896}"/>
    <cellStyle name="Millares 6" xfId="14" xr:uid="{8728773B-622B-4DC4-97AE-1743BEBFC533}"/>
    <cellStyle name="Millares 7" xfId="22" xr:uid="{39DF736D-8836-43C9-9CD9-F65F1DC2CAD6}"/>
    <cellStyle name="Millares 8" xfId="26" xr:uid="{DD0F1FF0-D593-400A-8FF4-C6D93395DD86}"/>
    <cellStyle name="Millares 9" xfId="16" xr:uid="{B88DAAEF-9E5A-4641-8FEA-25AF04CAA4A1}"/>
    <cellStyle name="Moneda" xfId="6" builtinId="4"/>
    <cellStyle name="Moneda [0]" xfId="1" builtinId="7"/>
    <cellStyle name="Moneda [0] 2" xfId="7" xr:uid="{563A068D-9201-4AE4-8559-73BB229202E3}"/>
    <cellStyle name="Moneda [0] 2 2" xfId="18" xr:uid="{408ACA78-D0E8-4DA2-B73E-DAB52D0D37A7}"/>
    <cellStyle name="Moneda [0] 3" xfId="12" xr:uid="{20417D84-FD0B-4A96-8D7D-8296BF177E8F}"/>
    <cellStyle name="Moneda 10" xfId="34" xr:uid="{2CAE089D-8D17-4E55-A048-C3CB5ACB4E1E}"/>
    <cellStyle name="Moneda 11" xfId="36" xr:uid="{B338B5F2-FB81-4039-B25B-BDD35D79C093}"/>
    <cellStyle name="Moneda 12" xfId="38" xr:uid="{270EB6DE-5CB6-4C19-AE37-DC3AF07C7CC1}"/>
    <cellStyle name="Moneda 13" xfId="39" xr:uid="{E81EA405-7739-4AAD-BDD1-5080D9AA1742}"/>
    <cellStyle name="Moneda 14" xfId="40" xr:uid="{EFF5B871-AF73-4656-98A7-A6325853B77A}"/>
    <cellStyle name="Moneda 2" xfId="10" xr:uid="{D8C4BD45-3232-4F4B-92A7-0DC519C94BEF}"/>
    <cellStyle name="Moneda 2 2" xfId="21" xr:uid="{737785A4-9E4C-4979-9C8C-CDD2DCCC9987}"/>
    <cellStyle name="Moneda 3" xfId="17" xr:uid="{5C62CACC-B7B1-436F-A44E-37459502249D}"/>
    <cellStyle name="Moneda 4" xfId="25" xr:uid="{95F573A2-B612-4C63-A602-EA2D7E1B9ADF}"/>
    <cellStyle name="Moneda 5" xfId="27" xr:uid="{3C210EF8-69EB-4E4A-930D-CC674D11433A}"/>
    <cellStyle name="Moneda 6" xfId="24" xr:uid="{97695AA1-F551-445B-AF73-6FAE074C1A8F}"/>
    <cellStyle name="Moneda 7" xfId="28" xr:uid="{4E881622-9E56-4654-8EF3-F0CA1D286F49}"/>
    <cellStyle name="Moneda 8" xfId="30" xr:uid="{C1578521-C1AD-4B8C-9454-5862CE74D93F}"/>
    <cellStyle name="Moneda 9" xfId="32" xr:uid="{AD0205AC-07DA-41D9-88CB-7D020E26DF94}"/>
    <cellStyle name="Normal" xfId="0" builtinId="0"/>
    <cellStyle name="Porcentaje" xfId="3" builtinId="5"/>
  </cellStyles>
  <dxfs count="1149">
    <dxf>
      <font>
        <color theme="4" tint="0.79998168889431442"/>
      </font>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color rgb="FF9C0006"/>
      </font>
      <fill>
        <patternFill>
          <bgColor rgb="FFFF9BA7"/>
        </patternFill>
      </fill>
    </dxf>
    <dxf>
      <font>
        <color theme="5" tint="-0.499984740745262"/>
      </font>
      <fill>
        <patternFill>
          <bgColor rgb="FFF8AD62"/>
        </patternFill>
      </fill>
    </dxf>
    <dxf>
      <font>
        <color rgb="FF9C5700"/>
      </font>
      <fill>
        <patternFill>
          <bgColor rgb="FFFFFF71"/>
        </patternFill>
      </fill>
    </dxf>
    <dxf>
      <font>
        <color rgb="FF006100"/>
      </font>
      <fill>
        <patternFill>
          <bgColor rgb="FF81DB92"/>
        </patternFill>
      </fill>
    </dxf>
    <dxf>
      <font>
        <color theme="4" tint="0.79998168889431442"/>
      </font>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color rgb="FF9C0006"/>
      </font>
      <fill>
        <patternFill>
          <bgColor rgb="FFFF9BA7"/>
        </patternFill>
      </fill>
    </dxf>
    <dxf>
      <font>
        <color theme="5" tint="-0.499984740745262"/>
      </font>
      <fill>
        <patternFill>
          <bgColor rgb="FFF8AD62"/>
        </patternFill>
      </fill>
    </dxf>
    <dxf>
      <font>
        <color rgb="FF9C5700"/>
      </font>
      <fill>
        <patternFill>
          <bgColor rgb="FFFFFF71"/>
        </patternFill>
      </fill>
    </dxf>
    <dxf>
      <font>
        <color rgb="FF006100"/>
      </font>
      <fill>
        <patternFill>
          <bgColor rgb="FF81DB92"/>
        </patternFill>
      </fill>
    </dxf>
    <dxf>
      <font>
        <color theme="4" tint="0.79998168889431442"/>
      </font>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color rgb="FF9C0006"/>
      </font>
      <fill>
        <patternFill>
          <bgColor rgb="FFFF9BA7"/>
        </patternFill>
      </fill>
    </dxf>
    <dxf>
      <font>
        <color theme="5" tint="-0.499984740745262"/>
      </font>
      <fill>
        <patternFill>
          <bgColor rgb="FFF8AD62"/>
        </patternFill>
      </fill>
    </dxf>
    <dxf>
      <font>
        <color rgb="FF9C5700"/>
      </font>
      <fill>
        <patternFill>
          <bgColor rgb="FFFFFF71"/>
        </patternFill>
      </fill>
    </dxf>
    <dxf>
      <font>
        <color rgb="FF006100"/>
      </font>
      <fill>
        <patternFill>
          <bgColor rgb="FF81DB92"/>
        </patternFill>
      </fill>
    </dxf>
    <dxf>
      <font>
        <color theme="4" tint="0.79998168889431442"/>
      </font>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color rgb="FF9C0006"/>
      </font>
      <fill>
        <patternFill>
          <bgColor rgb="FFFF9BA7"/>
        </patternFill>
      </fill>
    </dxf>
    <dxf>
      <font>
        <color theme="5" tint="-0.499984740745262"/>
      </font>
      <fill>
        <patternFill>
          <bgColor rgb="FFF8AD62"/>
        </patternFill>
      </fill>
    </dxf>
    <dxf>
      <font>
        <color rgb="FF9C5700"/>
      </font>
      <fill>
        <patternFill>
          <bgColor rgb="FFFFFF71"/>
        </patternFill>
      </fill>
    </dxf>
    <dxf>
      <font>
        <color rgb="FF006100"/>
      </font>
      <fill>
        <patternFill>
          <bgColor rgb="FF81DB92"/>
        </patternFill>
      </fill>
    </dxf>
    <dxf>
      <numFmt numFmtId="1" formatCode="0"/>
    </dxf>
    <dxf>
      <numFmt numFmtId="1" formatCode="0"/>
    </dxf>
    <dxf>
      <font>
        <color theme="4" tint="0.79998168889431442"/>
      </font>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color rgb="FF9C0006"/>
      </font>
      <fill>
        <patternFill>
          <bgColor rgb="FFFF9BA7"/>
        </patternFill>
      </fill>
    </dxf>
    <dxf>
      <font>
        <color theme="5" tint="-0.499984740745262"/>
      </font>
      <fill>
        <patternFill>
          <bgColor rgb="FFF8AD62"/>
        </patternFill>
      </fill>
    </dxf>
    <dxf>
      <font>
        <color rgb="FF9C5700"/>
      </font>
      <fill>
        <patternFill>
          <bgColor rgb="FFFFFF71"/>
        </patternFill>
      </fill>
    </dxf>
    <dxf>
      <font>
        <color rgb="FF006100"/>
      </font>
      <fill>
        <patternFill>
          <bgColor rgb="FF81DB92"/>
        </patternFill>
      </fill>
    </dxf>
    <dxf>
      <numFmt numFmtId="1" formatCode="0"/>
    </dxf>
    <dxf>
      <numFmt numFmtId="1" formatCode="0"/>
    </dxf>
    <dxf>
      <font>
        <color theme="4" tint="0.79998168889431442"/>
      </font>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color rgb="FF9C0006"/>
      </font>
      <fill>
        <patternFill>
          <bgColor rgb="FFFF9BA7"/>
        </patternFill>
      </fill>
    </dxf>
    <dxf>
      <font>
        <color theme="5" tint="-0.499984740745262"/>
      </font>
      <fill>
        <patternFill>
          <bgColor rgb="FFF8AD62"/>
        </patternFill>
      </fill>
    </dxf>
    <dxf>
      <font>
        <color rgb="FF9C5700"/>
      </font>
      <fill>
        <patternFill>
          <bgColor rgb="FFFFFF71"/>
        </patternFill>
      </fill>
    </dxf>
    <dxf>
      <font>
        <color rgb="FF006100"/>
      </font>
      <fill>
        <patternFill>
          <bgColor rgb="FF81DB92"/>
        </patternFill>
      </fill>
    </dxf>
    <dxf>
      <numFmt numFmtId="1" formatCode="0"/>
    </dxf>
    <dxf>
      <numFmt numFmtId="1" formatCode="0"/>
    </dxf>
    <dxf>
      <font>
        <color theme="4" tint="0.79998168889431442"/>
      </font>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color rgb="FF9C0006"/>
      </font>
      <fill>
        <patternFill>
          <bgColor rgb="FFFF9BA7"/>
        </patternFill>
      </fill>
    </dxf>
    <dxf>
      <font>
        <color theme="5" tint="-0.499984740745262"/>
      </font>
      <fill>
        <patternFill>
          <bgColor rgb="FFF8AD62"/>
        </patternFill>
      </fill>
    </dxf>
    <dxf>
      <font>
        <color rgb="FF9C5700"/>
      </font>
      <fill>
        <patternFill>
          <bgColor rgb="FFFFFF71"/>
        </patternFill>
      </fill>
    </dxf>
    <dxf>
      <font>
        <color rgb="FF006100"/>
      </font>
      <fill>
        <patternFill>
          <bgColor rgb="FF81DB92"/>
        </patternFill>
      </fill>
    </dxf>
    <dxf>
      <font>
        <color theme="4" tint="0.79998168889431442"/>
      </font>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color rgb="FF9C0006"/>
      </font>
      <fill>
        <patternFill>
          <bgColor rgb="FFFF9BA7"/>
        </patternFill>
      </fill>
    </dxf>
    <dxf>
      <font>
        <color theme="5" tint="-0.499984740745262"/>
      </font>
      <fill>
        <patternFill>
          <bgColor rgb="FFF8AD62"/>
        </patternFill>
      </fill>
    </dxf>
    <dxf>
      <font>
        <color rgb="FF9C5700"/>
      </font>
      <fill>
        <patternFill>
          <bgColor rgb="FFFFFF71"/>
        </patternFill>
      </fill>
    </dxf>
    <dxf>
      <font>
        <color rgb="FF006100"/>
      </font>
      <fill>
        <patternFill>
          <bgColor rgb="FF81DB92"/>
        </patternFill>
      </fill>
    </dxf>
    <dxf>
      <font>
        <color theme="4" tint="0.79998168889431442"/>
      </font>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color rgb="FF9C0006"/>
      </font>
      <fill>
        <patternFill>
          <bgColor rgb="FFFF9BA7"/>
        </patternFill>
      </fill>
    </dxf>
    <dxf>
      <font>
        <color theme="5" tint="-0.499984740745262"/>
      </font>
      <fill>
        <patternFill>
          <bgColor rgb="FFF8AD62"/>
        </patternFill>
      </fill>
    </dxf>
    <dxf>
      <font>
        <color rgb="FF9C5700"/>
      </font>
      <fill>
        <patternFill>
          <bgColor rgb="FFFFFF71"/>
        </patternFill>
      </fill>
    </dxf>
    <dxf>
      <font>
        <color rgb="FF006100"/>
      </font>
      <fill>
        <patternFill>
          <bgColor rgb="FF81DB92"/>
        </patternFill>
      </fill>
    </dxf>
    <dxf>
      <font>
        <color theme="4" tint="0.79998168889431442"/>
      </font>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color rgb="FF9C0006"/>
      </font>
      <fill>
        <patternFill>
          <bgColor rgb="FFFF9BA7"/>
        </patternFill>
      </fill>
    </dxf>
    <dxf>
      <font>
        <color theme="5" tint="-0.499984740745262"/>
      </font>
      <fill>
        <patternFill>
          <bgColor rgb="FFF8AD62"/>
        </patternFill>
      </fill>
    </dxf>
    <dxf>
      <font>
        <color rgb="FF9C5700"/>
      </font>
      <fill>
        <patternFill>
          <bgColor rgb="FFFFFF71"/>
        </patternFill>
      </fill>
    </dxf>
    <dxf>
      <font>
        <color rgb="FF006100"/>
      </font>
      <fill>
        <patternFill>
          <bgColor rgb="FF81DB9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81DB92"/>
      <color rgb="FFFF9BA7"/>
      <color rgb="FFF8AD62"/>
      <color rgb="FFFFFF71"/>
      <color rgb="FFF5B68B"/>
      <color rgb="FF8EA9D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calcChain" Target="calcChain.xml"/><Relationship Id="rId30"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36740</xdr:colOff>
      <xdr:row>1</xdr:row>
      <xdr:rowOff>48305</xdr:rowOff>
    </xdr:from>
    <xdr:ext cx="1496786" cy="647020"/>
    <xdr:pic>
      <xdr:nvPicPr>
        <xdr:cNvPr id="10" name="Imagen 9">
          <a:extLst>
            <a:ext uri="{FF2B5EF4-FFF2-40B4-BE49-F238E27FC236}">
              <a16:creationId xmlns:a16="http://schemas.microsoft.com/office/drawing/2014/main" id="{00000000-0008-0000-0100-00000A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36" t="13773" r="9444" b="17361"/>
        <a:stretch/>
      </xdr:blipFill>
      <xdr:spPr>
        <a:xfrm>
          <a:off x="370115" y="238805"/>
          <a:ext cx="1496786" cy="64702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4</xdr:row>
          <xdr:rowOff>9525</xdr:rowOff>
        </xdr:from>
        <xdr:to>
          <xdr:col>2</xdr:col>
          <xdr:colOff>76200</xdr:colOff>
          <xdr:row>5</xdr:row>
          <xdr:rowOff>133350</xdr:rowOff>
        </xdr:to>
        <xdr:sp macro="" textlink="">
          <xdr:nvSpPr>
            <xdr:cNvPr id="23553" name="Button 1" hidden="1">
              <a:extLst>
                <a:ext uri="{63B3BB69-23CF-44E3-9099-C40C66FF867C}">
                  <a14:compatExt spid="_x0000_s23553"/>
                </a:ext>
                <a:ext uri="{FF2B5EF4-FFF2-40B4-BE49-F238E27FC236}">
                  <a16:creationId xmlns:a16="http://schemas.microsoft.com/office/drawing/2014/main" id="{00000000-0008-0000-0B00-0000015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1" i="0" u="none" strike="noStrike" baseline="0">
                  <a:solidFill>
                    <a:srgbClr val="000080"/>
                  </a:solidFill>
                  <a:latin typeface="Calibri"/>
                  <a:cs typeface="Calibri"/>
                </a:rPr>
                <a:t>Actualizar avance</a:t>
              </a:r>
            </a:p>
          </xdr:txBody>
        </xdr:sp>
        <xdr:clientData fPrintsWithSheet="0"/>
      </xdr:twoCellAnchor>
    </mc:Choice>
    <mc:Fallback/>
  </mc:AlternateContent>
  <xdr:oneCellAnchor>
    <xdr:from>
      <xdr:col>0</xdr:col>
      <xdr:colOff>271742</xdr:colOff>
      <xdr:row>0</xdr:row>
      <xdr:rowOff>55189</xdr:rowOff>
    </xdr:from>
    <xdr:ext cx="1647825" cy="671513"/>
    <xdr:pic>
      <xdr:nvPicPr>
        <xdr:cNvPr id="3" name="Imagen 2">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36" t="13773" r="9444" b="17361"/>
        <a:stretch/>
      </xdr:blipFill>
      <xdr:spPr>
        <a:xfrm>
          <a:off x="271742" y="55189"/>
          <a:ext cx="1647825" cy="671513"/>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4</xdr:row>
          <xdr:rowOff>9525</xdr:rowOff>
        </xdr:from>
        <xdr:to>
          <xdr:col>2</xdr:col>
          <xdr:colOff>38100</xdr:colOff>
          <xdr:row>5</xdr:row>
          <xdr:rowOff>104775</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0C00-0000016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1" i="0" u="none" strike="noStrike" baseline="0">
                  <a:solidFill>
                    <a:srgbClr val="000080"/>
                  </a:solidFill>
                  <a:latin typeface="Calibri"/>
                  <a:cs typeface="Calibri"/>
                </a:rPr>
                <a:t>Actualizar avance</a:t>
              </a:r>
            </a:p>
          </xdr:txBody>
        </xdr:sp>
        <xdr:clientData fPrintsWithSheet="0"/>
      </xdr:twoCellAnchor>
    </mc:Choice>
    <mc:Fallback/>
  </mc:AlternateContent>
  <xdr:oneCellAnchor>
    <xdr:from>
      <xdr:col>0</xdr:col>
      <xdr:colOff>271742</xdr:colOff>
      <xdr:row>0</xdr:row>
      <xdr:rowOff>55189</xdr:rowOff>
    </xdr:from>
    <xdr:ext cx="1647825" cy="671513"/>
    <xdr:pic>
      <xdr:nvPicPr>
        <xdr:cNvPr id="3" name="Imagen 2">
          <a:extLst>
            <a:ext uri="{FF2B5EF4-FFF2-40B4-BE49-F238E27FC236}">
              <a16:creationId xmlns:a16="http://schemas.microsoft.com/office/drawing/2014/main" id="{00000000-0008-0000-0C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36" t="13773" r="9444" b="17361"/>
        <a:stretch/>
      </xdr:blipFill>
      <xdr:spPr>
        <a:xfrm>
          <a:off x="271742" y="55189"/>
          <a:ext cx="1647825" cy="671513"/>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4</xdr:row>
          <xdr:rowOff>19050</xdr:rowOff>
        </xdr:from>
        <xdr:to>
          <xdr:col>2</xdr:col>
          <xdr:colOff>38100</xdr:colOff>
          <xdr:row>5</xdr:row>
          <xdr:rowOff>142875</xdr:rowOff>
        </xdr:to>
        <xdr:sp macro="" textlink="">
          <xdr:nvSpPr>
            <xdr:cNvPr id="27649" name="Button 1" hidden="1">
              <a:extLst>
                <a:ext uri="{63B3BB69-23CF-44E3-9099-C40C66FF867C}">
                  <a14:compatExt spid="_x0000_s27649"/>
                </a:ext>
                <a:ext uri="{FF2B5EF4-FFF2-40B4-BE49-F238E27FC236}">
                  <a16:creationId xmlns:a16="http://schemas.microsoft.com/office/drawing/2014/main" id="{00000000-0008-0000-0D00-0000016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1" i="0" u="none" strike="noStrike" baseline="0">
                  <a:solidFill>
                    <a:srgbClr val="000080"/>
                  </a:solidFill>
                  <a:latin typeface="Calibri"/>
                  <a:cs typeface="Calibri"/>
                </a:rPr>
                <a:t>Actualizar avance</a:t>
              </a:r>
            </a:p>
          </xdr:txBody>
        </xdr:sp>
        <xdr:clientData fPrintsWithSheet="0"/>
      </xdr:twoCellAnchor>
    </mc:Choice>
    <mc:Fallback/>
  </mc:AlternateContent>
  <xdr:oneCellAnchor>
    <xdr:from>
      <xdr:col>0</xdr:col>
      <xdr:colOff>271742</xdr:colOff>
      <xdr:row>0</xdr:row>
      <xdr:rowOff>55189</xdr:rowOff>
    </xdr:from>
    <xdr:ext cx="1647825" cy="671513"/>
    <xdr:pic>
      <xdr:nvPicPr>
        <xdr:cNvPr id="3" name="Imagen 2">
          <a:extLst>
            <a:ext uri="{FF2B5EF4-FFF2-40B4-BE49-F238E27FC236}">
              <a16:creationId xmlns:a16="http://schemas.microsoft.com/office/drawing/2014/main" id="{00000000-0008-0000-0D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36" t="13773" r="9444" b="17361"/>
        <a:stretch/>
      </xdr:blipFill>
      <xdr:spPr>
        <a:xfrm>
          <a:off x="271742" y="55189"/>
          <a:ext cx="1647825" cy="671513"/>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4</xdr:row>
          <xdr:rowOff>9525</xdr:rowOff>
        </xdr:from>
        <xdr:to>
          <xdr:col>2</xdr:col>
          <xdr:colOff>57150</xdr:colOff>
          <xdr:row>5</xdr:row>
          <xdr:rowOff>142875</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0E00-0000017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1" i="0" u="none" strike="noStrike" baseline="0">
                  <a:solidFill>
                    <a:srgbClr val="000080"/>
                  </a:solidFill>
                  <a:latin typeface="Calibri"/>
                  <a:cs typeface="Calibri"/>
                </a:rPr>
                <a:t>Actualizar avance</a:t>
              </a:r>
            </a:p>
          </xdr:txBody>
        </xdr:sp>
        <xdr:clientData fPrintsWithSheet="0"/>
      </xdr:twoCellAnchor>
    </mc:Choice>
    <mc:Fallback/>
  </mc:AlternateContent>
  <xdr:oneCellAnchor>
    <xdr:from>
      <xdr:col>0</xdr:col>
      <xdr:colOff>271742</xdr:colOff>
      <xdr:row>0</xdr:row>
      <xdr:rowOff>55189</xdr:rowOff>
    </xdr:from>
    <xdr:ext cx="1647825" cy="671513"/>
    <xdr:pic>
      <xdr:nvPicPr>
        <xdr:cNvPr id="3" name="Imagen 2">
          <a:extLst>
            <a:ext uri="{FF2B5EF4-FFF2-40B4-BE49-F238E27FC236}">
              <a16:creationId xmlns:a16="http://schemas.microsoft.com/office/drawing/2014/main" id="{00000000-0008-0000-0E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36" t="13773" r="9444" b="17361"/>
        <a:stretch/>
      </xdr:blipFill>
      <xdr:spPr>
        <a:xfrm>
          <a:off x="271742" y="55189"/>
          <a:ext cx="1647825" cy="671513"/>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4</xdr:row>
          <xdr:rowOff>9525</xdr:rowOff>
        </xdr:from>
        <xdr:to>
          <xdr:col>2</xdr:col>
          <xdr:colOff>19050</xdr:colOff>
          <xdr:row>5</xdr:row>
          <xdr:rowOff>133350</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0F00-0000017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1" i="0" u="none" strike="noStrike" baseline="0">
                  <a:solidFill>
                    <a:srgbClr val="000080"/>
                  </a:solidFill>
                  <a:latin typeface="Calibri"/>
                  <a:cs typeface="Calibri"/>
                </a:rPr>
                <a:t>Actualizar avance</a:t>
              </a:r>
            </a:p>
          </xdr:txBody>
        </xdr:sp>
        <xdr:clientData fPrintsWithSheet="0"/>
      </xdr:twoCellAnchor>
    </mc:Choice>
    <mc:Fallback/>
  </mc:AlternateContent>
  <xdr:oneCellAnchor>
    <xdr:from>
      <xdr:col>0</xdr:col>
      <xdr:colOff>271742</xdr:colOff>
      <xdr:row>0</xdr:row>
      <xdr:rowOff>55189</xdr:rowOff>
    </xdr:from>
    <xdr:ext cx="1647825" cy="671513"/>
    <xdr:pic>
      <xdr:nvPicPr>
        <xdr:cNvPr id="3" name="Imagen 2">
          <a:extLst>
            <a:ext uri="{FF2B5EF4-FFF2-40B4-BE49-F238E27FC236}">
              <a16:creationId xmlns:a16="http://schemas.microsoft.com/office/drawing/2014/main" id="{00000000-0008-0000-0F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36" t="13773" r="9444" b="17361"/>
        <a:stretch/>
      </xdr:blipFill>
      <xdr:spPr>
        <a:xfrm>
          <a:off x="271742" y="55189"/>
          <a:ext cx="1647825" cy="67151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104775</xdr:colOff>
      <xdr:row>1</xdr:row>
      <xdr:rowOff>71437</xdr:rowOff>
    </xdr:from>
    <xdr:ext cx="1733550" cy="766763"/>
    <xdr:pic>
      <xdr:nvPicPr>
        <xdr:cNvPr id="2" name="Imagen 1">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36" t="13773" r="9444" b="17361"/>
        <a:stretch/>
      </xdr:blipFill>
      <xdr:spPr>
        <a:xfrm>
          <a:off x="476250" y="261937"/>
          <a:ext cx="1733550" cy="76676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258536</xdr:colOff>
      <xdr:row>1</xdr:row>
      <xdr:rowOff>139473</xdr:rowOff>
    </xdr:from>
    <xdr:ext cx="2250281" cy="833438"/>
    <xdr:pic>
      <xdr:nvPicPr>
        <xdr:cNvPr id="2" name="Imagen 1">
          <a:extLst>
            <a:ext uri="{FF2B5EF4-FFF2-40B4-BE49-F238E27FC236}">
              <a16:creationId xmlns:a16="http://schemas.microsoft.com/office/drawing/2014/main" id="{00000000-0008-0000-03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36" t="13773" r="9444" b="17361"/>
        <a:stretch/>
      </xdr:blipFill>
      <xdr:spPr>
        <a:xfrm>
          <a:off x="487136" y="329973"/>
          <a:ext cx="2250281" cy="83343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517071</xdr:colOff>
      <xdr:row>1</xdr:row>
      <xdr:rowOff>139473</xdr:rowOff>
    </xdr:from>
    <xdr:ext cx="2250281" cy="833438"/>
    <xdr:pic>
      <xdr:nvPicPr>
        <xdr:cNvPr id="2" name="Imagen 1">
          <a:extLst>
            <a:ext uri="{FF2B5EF4-FFF2-40B4-BE49-F238E27FC236}">
              <a16:creationId xmlns:a16="http://schemas.microsoft.com/office/drawing/2014/main" id="{00000000-0008-0000-04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36" t="13773" r="9444" b="17361"/>
        <a:stretch/>
      </xdr:blipFill>
      <xdr:spPr>
        <a:xfrm>
          <a:off x="1197428" y="765402"/>
          <a:ext cx="2250281" cy="83343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4</xdr:row>
          <xdr:rowOff>123825</xdr:rowOff>
        </xdr:from>
        <xdr:to>
          <xdr:col>1</xdr:col>
          <xdr:colOff>152400</xdr:colOff>
          <xdr:row>5</xdr:row>
          <xdr:rowOff>247650</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600-0000014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1" i="0" u="none" strike="noStrike" baseline="0">
                  <a:solidFill>
                    <a:srgbClr val="000080"/>
                  </a:solidFill>
                  <a:latin typeface="Calibri"/>
                  <a:cs typeface="Calibri"/>
                </a:rPr>
                <a:t>Actualizar avance</a:t>
              </a:r>
            </a:p>
          </xdr:txBody>
        </xdr:sp>
        <xdr:clientData fPrintsWithSheet="0"/>
      </xdr:twoCellAnchor>
    </mc:Choice>
    <mc:Fallback/>
  </mc:AlternateContent>
  <xdr:oneCellAnchor>
    <xdr:from>
      <xdr:col>0</xdr:col>
      <xdr:colOff>271742</xdr:colOff>
      <xdr:row>0</xdr:row>
      <xdr:rowOff>55189</xdr:rowOff>
    </xdr:from>
    <xdr:ext cx="1647825" cy="671513"/>
    <xdr:pic>
      <xdr:nvPicPr>
        <xdr:cNvPr id="3" name="Imagen 2">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36" t="13773" r="9444" b="17361"/>
        <a:stretch/>
      </xdr:blipFill>
      <xdr:spPr>
        <a:xfrm>
          <a:off x="271742" y="55189"/>
          <a:ext cx="1647825" cy="67151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4</xdr:row>
          <xdr:rowOff>123825</xdr:rowOff>
        </xdr:from>
        <xdr:to>
          <xdr:col>1</xdr:col>
          <xdr:colOff>152400</xdr:colOff>
          <xdr:row>5</xdr:row>
          <xdr:rowOff>247650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700-000001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1" i="0" u="none" strike="noStrike" baseline="0">
                  <a:solidFill>
                    <a:srgbClr val="000080"/>
                  </a:solidFill>
                  <a:latin typeface="Calibri"/>
                  <a:cs typeface="Calibri"/>
                </a:rPr>
                <a:t>Actualizar avance</a:t>
              </a:r>
            </a:p>
          </xdr:txBody>
        </xdr:sp>
        <xdr:clientData fPrintsWithSheet="0"/>
      </xdr:twoCellAnchor>
    </mc:Choice>
    <mc:Fallback/>
  </mc:AlternateContent>
  <xdr:oneCellAnchor>
    <xdr:from>
      <xdr:col>0</xdr:col>
      <xdr:colOff>271742</xdr:colOff>
      <xdr:row>0</xdr:row>
      <xdr:rowOff>55189</xdr:rowOff>
    </xdr:from>
    <xdr:ext cx="1647825" cy="671513"/>
    <xdr:pic>
      <xdr:nvPicPr>
        <xdr:cNvPr id="3" name="Imagen 2">
          <a:extLst>
            <a:ext uri="{FF2B5EF4-FFF2-40B4-BE49-F238E27FC236}">
              <a16:creationId xmlns:a16="http://schemas.microsoft.com/office/drawing/2014/main" id="{00000000-0008-0000-07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36" t="13773" r="9444" b="17361"/>
        <a:stretch/>
      </xdr:blipFill>
      <xdr:spPr>
        <a:xfrm>
          <a:off x="271742" y="55189"/>
          <a:ext cx="1647825" cy="671513"/>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4</xdr:row>
          <xdr:rowOff>19050</xdr:rowOff>
        </xdr:from>
        <xdr:to>
          <xdr:col>2</xdr:col>
          <xdr:colOff>0</xdr:colOff>
          <xdr:row>5</xdr:row>
          <xdr:rowOff>123825</xdr:rowOff>
        </xdr:to>
        <xdr:sp macro="" textlink="">
          <xdr:nvSpPr>
            <xdr:cNvPr id="20481" name="Button 1" hidden="1">
              <a:extLst>
                <a:ext uri="{63B3BB69-23CF-44E3-9099-C40C66FF867C}">
                  <a14:compatExt spid="_x0000_s20481"/>
                </a:ext>
                <a:ext uri="{FF2B5EF4-FFF2-40B4-BE49-F238E27FC236}">
                  <a16:creationId xmlns:a16="http://schemas.microsoft.com/office/drawing/2014/main" id="{00000000-0008-0000-0800-0000015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1" i="0" u="none" strike="noStrike" baseline="0">
                  <a:solidFill>
                    <a:srgbClr val="000080"/>
                  </a:solidFill>
                  <a:latin typeface="Calibri"/>
                  <a:cs typeface="Calibri"/>
                </a:rPr>
                <a:t>Actualizar avance</a:t>
              </a:r>
            </a:p>
          </xdr:txBody>
        </xdr:sp>
        <xdr:clientData fPrintsWithSheet="0"/>
      </xdr:twoCellAnchor>
    </mc:Choice>
    <mc:Fallback/>
  </mc:AlternateContent>
  <xdr:oneCellAnchor>
    <xdr:from>
      <xdr:col>0</xdr:col>
      <xdr:colOff>271742</xdr:colOff>
      <xdr:row>0</xdr:row>
      <xdr:rowOff>55189</xdr:rowOff>
    </xdr:from>
    <xdr:ext cx="1647825" cy="671513"/>
    <xdr:pic>
      <xdr:nvPicPr>
        <xdr:cNvPr id="3" name="Imagen 2">
          <a:extLst>
            <a:ext uri="{FF2B5EF4-FFF2-40B4-BE49-F238E27FC236}">
              <a16:creationId xmlns:a16="http://schemas.microsoft.com/office/drawing/2014/main" id="{00000000-0008-0000-08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36" t="13773" r="9444" b="17361"/>
        <a:stretch/>
      </xdr:blipFill>
      <xdr:spPr>
        <a:xfrm>
          <a:off x="271742" y="55189"/>
          <a:ext cx="1647825" cy="671513"/>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4</xdr:row>
          <xdr:rowOff>9525</xdr:rowOff>
        </xdr:from>
        <xdr:to>
          <xdr:col>2</xdr:col>
          <xdr:colOff>38100</xdr:colOff>
          <xdr:row>5</xdr:row>
          <xdr:rowOff>133350</xdr:rowOff>
        </xdr:to>
        <xdr:sp macro="" textlink="">
          <xdr:nvSpPr>
            <xdr:cNvPr id="21505" name="Button 1" hidden="1">
              <a:extLst>
                <a:ext uri="{63B3BB69-23CF-44E3-9099-C40C66FF867C}">
                  <a14:compatExt spid="_x0000_s21505"/>
                </a:ext>
                <a:ext uri="{FF2B5EF4-FFF2-40B4-BE49-F238E27FC236}">
                  <a16:creationId xmlns:a16="http://schemas.microsoft.com/office/drawing/2014/main" id="{00000000-0008-0000-0900-0000015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1" i="0" u="none" strike="noStrike" baseline="0">
                  <a:solidFill>
                    <a:srgbClr val="000080"/>
                  </a:solidFill>
                  <a:latin typeface="Calibri"/>
                  <a:cs typeface="Calibri"/>
                </a:rPr>
                <a:t>Actualizar avance</a:t>
              </a:r>
            </a:p>
          </xdr:txBody>
        </xdr:sp>
        <xdr:clientData fPrintsWithSheet="0"/>
      </xdr:twoCellAnchor>
    </mc:Choice>
    <mc:Fallback/>
  </mc:AlternateContent>
  <xdr:oneCellAnchor>
    <xdr:from>
      <xdr:col>0</xdr:col>
      <xdr:colOff>271742</xdr:colOff>
      <xdr:row>0</xdr:row>
      <xdr:rowOff>55189</xdr:rowOff>
    </xdr:from>
    <xdr:ext cx="1647825" cy="671513"/>
    <xdr:pic>
      <xdr:nvPicPr>
        <xdr:cNvPr id="3" name="Imagen 2">
          <a:extLst>
            <a:ext uri="{FF2B5EF4-FFF2-40B4-BE49-F238E27FC236}">
              <a16:creationId xmlns:a16="http://schemas.microsoft.com/office/drawing/2014/main" id="{00000000-0008-0000-09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36" t="13773" r="9444" b="17361"/>
        <a:stretch/>
      </xdr:blipFill>
      <xdr:spPr>
        <a:xfrm>
          <a:off x="271742" y="55189"/>
          <a:ext cx="1647825" cy="671513"/>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4</xdr:row>
          <xdr:rowOff>9525</xdr:rowOff>
        </xdr:from>
        <xdr:to>
          <xdr:col>2</xdr:col>
          <xdr:colOff>76200</xdr:colOff>
          <xdr:row>5</xdr:row>
          <xdr:rowOff>133350</xdr:rowOff>
        </xdr:to>
        <xdr:sp macro="" textlink="">
          <xdr:nvSpPr>
            <xdr:cNvPr id="22529" name="Button 1" hidden="1">
              <a:extLst>
                <a:ext uri="{63B3BB69-23CF-44E3-9099-C40C66FF867C}">
                  <a14:compatExt spid="_x0000_s22529"/>
                </a:ext>
                <a:ext uri="{FF2B5EF4-FFF2-40B4-BE49-F238E27FC236}">
                  <a16:creationId xmlns:a16="http://schemas.microsoft.com/office/drawing/2014/main" id="{00000000-0008-0000-0A00-0000015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1" i="0" u="none" strike="noStrike" baseline="0">
                  <a:solidFill>
                    <a:srgbClr val="000080"/>
                  </a:solidFill>
                  <a:latin typeface="Calibri"/>
                  <a:cs typeface="Calibri"/>
                </a:rPr>
                <a:t>Actualizar avance</a:t>
              </a:r>
            </a:p>
          </xdr:txBody>
        </xdr:sp>
        <xdr:clientData fPrintsWithSheet="0"/>
      </xdr:twoCellAnchor>
    </mc:Choice>
    <mc:Fallback/>
  </mc:AlternateContent>
  <xdr:oneCellAnchor>
    <xdr:from>
      <xdr:col>0</xdr:col>
      <xdr:colOff>271742</xdr:colOff>
      <xdr:row>0</xdr:row>
      <xdr:rowOff>55189</xdr:rowOff>
    </xdr:from>
    <xdr:ext cx="1647825" cy="671513"/>
    <xdr:pic>
      <xdr:nvPicPr>
        <xdr:cNvPr id="3" name="Imagen 2">
          <a:extLst>
            <a:ext uri="{FF2B5EF4-FFF2-40B4-BE49-F238E27FC236}">
              <a16:creationId xmlns:a16="http://schemas.microsoft.com/office/drawing/2014/main" id="{00000000-0008-0000-0A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36" t="13773" r="9444" b="17361"/>
        <a:stretch/>
      </xdr:blipFill>
      <xdr:spPr>
        <a:xfrm>
          <a:off x="271742" y="55189"/>
          <a:ext cx="1647825" cy="67151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adres.sharepoint.com/1.%20ADRES/Plan%20de%20Acci&#243;n/Formulaci&#243;n%202020/DGTIC/PAIA%202020%20%20dgtic%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isa.gonzalez/AppData/Local/Microsoft/Windows/INetCache/Content.Outlook/J7O12X2S/PAIA%20ADRES%202020%20Consolidado%20(31.Enero.2020%20DOP)%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57300/ADRES/Plan%20de%20Acci&#243;n%202020%20-%20General/OAPCR/PAIA%20-%20%20Seguimiento%20OAPCR.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57300/ADRES/Plan%20de%20Acci&#243;n%202020%20-%20General/DGTIC/PAIA%20-%20%20Seguimiento%20DGTI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A"/>
      <sheetName val="Diccionario de datos"/>
      <sheetName val="Plan Estratégico"/>
      <sheetName val="Listas"/>
    </sheetNames>
    <sheetDataSet>
      <sheetData sheetId="0"/>
      <sheetData sheetId="1"/>
      <sheetData sheetId="2"/>
      <sheetData sheetId="3">
        <row r="1">
          <cell r="E1" t="str">
            <v>Objetivo Estratégico</v>
          </cell>
        </row>
        <row r="2">
          <cell r="A2" t="str">
            <v>Desarrollo Organizacional</v>
          </cell>
          <cell r="B2" t="str">
            <v>PerUno</v>
          </cell>
          <cell r="E2" t="str">
            <v>Optimizar la gestión de la ADRES a través de la redefinición del modelo de operación basado en procesos y la estructura organizacional, alineados a sus nuevos retos, a la estrategia definida y a las exigencias del entorno y sus grupos de valor</v>
          </cell>
          <cell r="F2" t="str">
            <v>ObjUno</v>
          </cell>
          <cell r="L2" t="str">
            <v>Gestión del Riesgo de Corrupción – Mapa de Riesgos de Corrupción</v>
          </cell>
          <cell r="M2" t="str">
            <v>ComUno</v>
          </cell>
          <cell r="AA2" t="str">
            <v>Dirección Administrativa y Financiera</v>
          </cell>
          <cell r="AB2" t="str">
            <v>DAF</v>
          </cell>
        </row>
        <row r="3">
          <cell r="A3" t="str">
            <v>Gestión Misional</v>
          </cell>
          <cell r="B3" t="str">
            <v>PerDos</v>
          </cell>
          <cell r="E3" t="str">
            <v>Fortalecer la gestión del conocimiento con el fin de potenciar las habilidades del talento humano y los resultados institucionales</v>
          </cell>
          <cell r="F3" t="str">
            <v>ObjDos</v>
          </cell>
          <cell r="L3" t="str">
            <v>Racionalización de trámites</v>
          </cell>
          <cell r="M3" t="str">
            <v>ComDos</v>
          </cell>
          <cell r="AA3" t="str">
            <v>Dirección de Gestión de Recursos Financieros de Salud</v>
          </cell>
          <cell r="AB3" t="str">
            <v>DGRFS</v>
          </cell>
        </row>
        <row r="4">
          <cell r="A4" t="str">
            <v>Recursos</v>
          </cell>
          <cell r="B4" t="str">
            <v>PerTres</v>
          </cell>
          <cell r="E4" t="str">
            <v>Apropiar soluciones tecnológicas que mejoren la entrega de valor a los beneficiarios y grupos de interés</v>
          </cell>
          <cell r="F4" t="str">
            <v>ObjTres</v>
          </cell>
          <cell r="L4" t="str">
            <v>Rendición de cuentas</v>
          </cell>
          <cell r="M4" t="str">
            <v>ComTres</v>
          </cell>
          <cell r="AA4" t="str">
            <v>Dirección de Liquidaciones y Garantías</v>
          </cell>
          <cell r="AB4" t="str">
            <v>DLG</v>
          </cell>
        </row>
        <row r="5">
          <cell r="A5" t="str">
            <v>Grupos de Valor</v>
          </cell>
          <cell r="B5" t="str">
            <v>PerCuatro</v>
          </cell>
          <cell r="E5" t="str">
            <v>Fortalecer la gestión del riesgo financiero, jurídico y de fraude, implementando mecanismos de monitoreo y detección de eventos atípicos, inconsistentes o irregulares, contribuyendo a la sostenibilidad financiera del SGSSS</v>
          </cell>
          <cell r="F5" t="str">
            <v>ObjCuatro</v>
          </cell>
          <cell r="L5" t="str">
            <v>Mecanismos para mejorar la atención al ciudadano</v>
          </cell>
          <cell r="M5" t="str">
            <v>ComCuatro</v>
          </cell>
          <cell r="AA5" t="str">
            <v>Dirección de Otras Prestaciones</v>
          </cell>
          <cell r="AB5" t="str">
            <v>DOP</v>
          </cell>
        </row>
        <row r="6">
          <cell r="E6" t="str">
            <v>Mejorar la relación costo-beneficio de la operación, a partir del diseño e implementación de un modelo que integre las etapas de recaudo, liquidación, reconocimiento y giro de los recursos administrados para el sector salud</v>
          </cell>
          <cell r="F6" t="str">
            <v>ObjCinco</v>
          </cell>
          <cell r="L6" t="str">
            <v>Mecanismos para la transparencia y acceso a la Información</v>
          </cell>
          <cell r="M6" t="str">
            <v>ComCinco</v>
          </cell>
          <cell r="AA6" t="str">
            <v>Dirección de Tecnologías de Información y Comunicaciones</v>
          </cell>
          <cell r="AB6" t="str">
            <v>DTIC</v>
          </cell>
        </row>
        <row r="7">
          <cell r="E7" t="str">
            <v>Incidir en la toma de decisiones sobre los recursos del SGSSS a través de la producción y análisis de información</v>
          </cell>
          <cell r="F7" t="str">
            <v>ObjSeis</v>
          </cell>
          <cell r="L7" t="str">
            <v>Iniciativas adicionales que permitan fortalecer su estrategia de lucha contra la corrupción</v>
          </cell>
          <cell r="M7" t="str">
            <v>ComSeis</v>
          </cell>
          <cell r="AA7" t="str">
            <v>Oficina Asesora de Planeación y Control de Riesgos</v>
          </cell>
          <cell r="AB7" t="str">
            <v>OAPCR</v>
          </cell>
        </row>
        <row r="8">
          <cell r="E8" t="str">
            <v xml:space="preserve">Contribuir al saneamiento financiero del SGSSS, conciliando y pagando las diferencias en las cuentas por concepto de servicios y tecnologías no financiadas con la UPC entre la ADRES y sus posibles acreedores. </v>
          </cell>
          <cell r="F8" t="str">
            <v>ObjSiete</v>
          </cell>
          <cell r="L8" t="str">
            <v>No aplica</v>
          </cell>
          <cell r="M8" t="str">
            <v>NA</v>
          </cell>
          <cell r="AA8" t="str">
            <v>Oficina Asesora Jurídica</v>
          </cell>
          <cell r="AB8" t="str">
            <v>OAJ</v>
          </cell>
        </row>
        <row r="9">
          <cell r="E9" t="str">
            <v>Mejorar la eficiencia y el seguimiento al gasto institucional para fortalecer la administración de los recursos de la UGG</v>
          </cell>
          <cell r="F9" t="str">
            <v>ObjOcho</v>
          </cell>
          <cell r="AA9" t="str">
            <v>Oficina de Control Interno</v>
          </cell>
          <cell r="AB9" t="str">
            <v>OCI</v>
          </cell>
        </row>
        <row r="10">
          <cell r="E10" t="str">
            <v>Posicionar a la entidad con sus beneficiarios directos por la eficiencia y transparencia de su gestión</v>
          </cell>
          <cell r="F10" t="str">
            <v>ObjNueve</v>
          </cell>
          <cell r="AA10" t="str">
            <v>Dirección General</v>
          </cell>
          <cell r="AB10" t="str">
            <v>DG</v>
          </cell>
        </row>
        <row r="11">
          <cell r="E11" t="str">
            <v>Obtener el reconocimiento de los actores institucionales del SGSS por la calidad de su gestión</v>
          </cell>
          <cell r="F11" t="str">
            <v>ObjDiez</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on Anual - PAA"/>
      <sheetName val="Diccionario de datos"/>
      <sheetName val="Plan Estratégico"/>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a Catalina Cuesta Ruiz" refreshedDate="43943.770295949071" createdVersion="6" refreshedVersion="6" minRefreshableVersion="3" recordCount="193" xr:uid="{39FE18FE-29EB-4A7F-B36B-062FFB655741}">
  <cacheSource type="worksheet">
    <worksheetSource ref="A1:AM194" sheet="Datos"/>
  </cacheSource>
  <cacheFields count="39">
    <cacheField name="Perspectiva" numFmtId="0">
      <sharedItems count="4">
        <s v="Desarrollo Organizacional"/>
        <s v="Gestión Misional"/>
        <s v="Grupos de Valor"/>
        <s v="Recursos"/>
      </sharedItems>
    </cacheField>
    <cacheField name="Objetivo Estratégico" numFmtId="0">
      <sharedItems count="10">
        <s v="Apropiar soluciones tecnológicas que mejoren la entrega de valor a los beneficiarios y grupos de interés"/>
        <s v="Fortalecer la gestión del conocimiento con el fin de potenciar las habilidades del talento humano y los resultados institucionales"/>
        <s v="Optimizar la gestión de la ADRES a través de la redefinición del modelo de operación basado en procesos y la estructura organizacional, alineados a sus nuevos retos, a la estrategia definida y a las exigencias del entorno y sus grupos de valor"/>
        <s v="Contribuir al saneamiento financiero del SGSSS, conciliando y pagando las diferencias en las cuentas por concepto de servicios y tecnologías no financiadas con la UPC entre la ADRES y sus posibles acreedores. "/>
        <s v="Fortalecer la gestión del riesgo financiero, jurídico y de fraude, implementando mecanismos de monitoreo y detección de eventos atípicos, inconsistentes o irregulares, contribuyendo a la sostenibilidad financiera del SGSSS"/>
        <s v="Incidir en la toma de decisiones sobre los recursos del SGSSS a través de la producción y análisis de información"/>
        <s v="Mejorar el control al gasto derivado de la prestación de servicios y tecnologías no financiados con la UPC, con la implementación de los presupuestos máximos y su monitoreo"/>
        <s v="Mejorar la relación costo-beneficio de la operación, a partir del diseño e implementación de un modelo que integre las etapas de recaudo, liquidación, reconocimiento y giro de los recursos administrados para el sector salud"/>
        <s v="Obtener el reconocimiento de los beneficiarios directos y actores institucionales por la transparencia y eficiencia de su gestión"/>
        <s v="Mejorar la eficiencia y el seguimiento al gasto institucional para fortalecer la administración de los recursos de la UGG"/>
      </sharedItems>
    </cacheField>
    <cacheField name="Iniciativa Estratégica" numFmtId="0">
      <sharedItems containsMixedTypes="1" containsNumber="1" containsInteger="1" minValue="0" maxValue="0" count="19">
        <s v="Fortalecer la capacidad operativa de la Gestión de TIC "/>
        <s v="Fortalecer los sistemas de información que soportan los procesos de la ADRES"/>
        <s v="Fortalecer el gobierno, seguridad y gestión sobre los datos"/>
        <s v="Implementación del Modelo de Gestión y Operación del Conocimiento"/>
        <s v="Mejorar el relacionamiento e intercambio de información con los grupos de interés"/>
        <s v="Fortalecimiento del Sistema Integrado de Gestión Institucional (SIGI)"/>
        <s v="Modelo de Operación por Procesos ajustado a partir del diagnóstico del entorno y del fortalecimiento del Sistema Integrado de Gestión Institucional."/>
        <s v="Rediseño Organizacional de la ADRES"/>
        <s v="GM4 Implementación del acuerdo de punto final"/>
        <s v="Defensa Jurídica"/>
        <s v="Diseño, revisión, ajuste y optimización de las reglas, validaciones y controles de los procesos de liquidación y reconocimiento de los recursos de la salud"/>
        <s v="Diseño, revisión, ajuste y optimización de los controles de los procesos de   liquidación,  reconocimiento y pago de los recursos de la salud"/>
        <s v="Fortalecer la Política de inversión de la URA"/>
        <s v="Analítica de datos con el objeto de incidir en decisiones de ajuste y mejora al SGSSS."/>
        <s v="Implementar y hacer seguimiento a la estrategia de  presupuestos máximos"/>
        <s v="Optimización de la operación de los procesos de liquidación y reconocimiento de los recursos de salud"/>
        <s v="Optimización de la operación de los procesos de recaudo, liquidación,  reconocimiento y pago de los recursos de salud"/>
        <n v="0"/>
        <s v="Modelo para la asignación y seguimiento de recursos "/>
      </sharedItems>
    </cacheField>
    <cacheField name="Producto" numFmtId="0">
      <sharedItems count="117">
        <s v="Activos de TI revisados y optimizados en su configuración y operación."/>
        <s v="Alta disponibilidad a nivel de bases de datos en operación"/>
        <s v="Arquitectura empresarial apropiada por la DGTIC"/>
        <s v="Arquitectura Tecnológica de Referencia- ATR apropiada por la DGTIC"/>
        <s v="Centro de datos fortalecido y mejorado"/>
        <s v="DRP ajustado"/>
        <s v="Fortalecimiento del MSPI"/>
        <s v="Herramientas de auditoria al acceso a los datos y de DLP implementadas en una fase inicial."/>
        <s v="Plan Estratégico de Tecnologías de la Información y las Comunicaciones gestionado."/>
        <s v="Plataforma Tecnológica Sistemas operativos y bases de datos actualizada a última versión estable."/>
        <s v="Procesos de gestión  adoptados y mejorados "/>
        <s v="Propuesta de ajuste  organizacional de la DGTIC (grupos, roles y responsables)"/>
        <s v="Orfeo en operación"/>
        <s v="Solución tecnológica para fortalecer el proceso de compra de cartera"/>
        <s v="Soluciones tecnológicas para fortalecer los procesos de recobros (Presupuesto máximo y APF), reconocimiento y liquidación de UPC."/>
        <s v="Web Services para la operación de la BDUA"/>
        <s v="Base de datos maestra y de referencia inicial poblada"/>
        <s v="Bodega de datos y tableros de mando"/>
        <s v="Características de perfilamiento de datos con calidad"/>
        <s v="Conjunto de datos abiertos publicado"/>
        <s v="Documento y artefactos de Arquitectura de datos"/>
        <s v="Modelo de Seguridad y Privacidad - MSPI Gestionado"/>
        <s v="modelo de Gestión y operación del Conocimiento Institucional"/>
        <s v="Tablero de Control con los indicadores y datos estratégicos y misionales de la entidad"/>
        <s v="Portal Único de Recaudo - PUR"/>
        <s v="Portal Web fase I"/>
        <s v="Actividades de fortalecimiento para la lucha contra la corrupción y la relación de la entidad con grupos de valor y de interés"/>
        <s v="Diagnóstico  y propuesta de la estrategia para la Valoración Documental."/>
        <s v="Diagnóstico del SIGI  elaborado"/>
        <s v="Estrategia antitrámites fomulada con áreas misionales, OAPCR y DGTIC"/>
        <s v="Estrategia de comunicaciones interna implementada"/>
        <s v="Estrategia de mejoramiento implementada sobre el proceso de Servicio al Ciudadano"/>
        <s v="Estrategia de socialización y sensibilización de la estructura del SIGI y su operación_x0009_"/>
        <s v="Guía para la formulación y el seguimeinto de Indicadores de gestión"/>
        <s v="Indicadores de proceso actualizados"/>
        <s v="Información de la Gestión del Talento Humano alimentada en los módulos del sistema de información de Nómina &quot;SIAN&quot;"/>
        <s v="Información socializada  a los funcionarios y grupos de interés sobre servicio al ciudadano y anticorrupción"/>
        <s v="Manual del SIGI presentado para aprobación del CIGD"/>
        <s v="Mapa de riesgos aprobado y publicado"/>
        <s v="Modelo de autoevaluación por procesos implementado "/>
        <s v="Plan de actualización documental"/>
        <s v="Plan Estratégico de Talento Humano implementado "/>
        <s v="Política para Manejo de Documentos Electrónicos."/>
        <s v="SARLAFT Implementado"/>
        <s v="SIGI Implementado "/>
        <s v="Sistema de Gestión de PQRSD CRM mejorado"/>
        <s v="Sistema de Gestión Documental ORFEO. "/>
        <s v="Sistema de soporte para el SIGI implementado"/>
        <s v="Tablas de Retención Documental-TRD, presentadas al Archivo General de la Nación AGN para convalidación."/>
        <s v="Actualización documental Proces Direccionamiento Estratégico"/>
        <s v="Actualización Documental Proceso Gestión del Desarrollo Organizacional"/>
        <s v="Caracterizaciones  de procesos actualizadas"/>
        <s v="Mapa de procesos aprobado"/>
        <s v="Matriz de interacción de procesos elaborada"/>
        <s v="Estudio técnico de rediseño institucional"/>
        <s v="Contratos suscritos con las firmas  seleccionadas"/>
        <s v="Procedimiento de auditoría e interventoria a las cuentas radicadas por las entidades recobrantes implementado"/>
        <s v="Proceso para implementar el acuerdo de punto final documentados, aprobados y formalizados en el Sistema de Gestión Institucional"/>
        <s v="Reglamentación del artículo Artículo 237 de la Ley 1955 de 2019"/>
        <s v="Tablas de referencia de los servicios y tecnologías no financiadas con la UPC y de los servicios excluidos enviada al Ministerio de Salud y Protección Social"/>
        <s v="Requerimientos funcionales y tecnológicos de Interoperabilidad"/>
        <s v="Documento  de análisis de los fallos proferidos"/>
        <s v="Documento de análisis de los cambios normativos que puedan afectar a la ADRES"/>
        <s v="Documento diagnóstico de la gestión jurídica del proceso de representación judicial"/>
        <s v="Documento diagnóstico de las causas de litigiosidad "/>
        <s v="Formulación y difusión de la política de defensa judicial "/>
        <s v="Trabajo con otros agentes "/>
        <s v="Requerimiento y gestión con la DGTIC para desarrollar e implementar el SAA de reclamaciones"/>
        <s v="SAA de reclamaciones documentado y formalizado en el Sistema Integrado de Gestión Institucional - SIGI"/>
        <s v="SAA de reclamaciones ejecutado"/>
        <s v="SAA de recobros en el Sistema Integrado de Gestión Institucional."/>
        <s v="Mejorar la calidad de los datos de afiliados en la BDUA."/>
        <s v="Metodología de verificaciones a los resultados del proceso de liquidación y reconocimiento de la UPC de los regímenes contributivo y subsidiado diseñada e implementada."/>
        <s v="Procedimiento de auditoría a los reconocimientos de UPC optimizado, mediante la automatización de las actividades de reintegro de recursos del aseguramiento"/>
        <s v="Proceso de corrección de registros compensados ajustado, el cual requiere integrar reglas, validaciones y controles para optimizar su operación"/>
        <s v="Proceso de la liquidación de la Unidad de Pago por Capitación de los regímenes contributivo y subsidiado ajustado, debe integrar reglas, validaciones y controles para optimizar su operación"/>
        <s v="Proceso de liquidación de las prestaciones económicas ajustado,  el cual integra reglas, validaciones y controles para su optimización  y evitar reconocimientos sin justa causa. "/>
        <s v="Ajuste herramienta de monitoreo"/>
        <s v="Sistema Integral de Monitoreo y Alertas de Fuentes y Usos"/>
        <s v="Alianzas estratégicas nacionales e internacionales para análisis de datos"/>
        <s v="Estudios que se efectúen con el objeto de incidir en toma de decisiones para el ajuste y mejora al SGSSS publicados."/>
        <s v="Estudios y/o Públicaciones DGRFS"/>
        <s v="Experimentos misionales que inciden en la mejora al SGSSS evaluados"/>
        <s v="Foros o eventos  nacionales o internacionales que incidan en la mejora al SGSSS realizados o con participación de la Adres"/>
        <s v="Plan de trabajo del modelo de operación de gestión del conocimiento de la ADRES elaborado, incluye eje de analítica institucional."/>
        <s v=" Requerimiento a la DGTIC para desarrollar el aplicativo que soporte el proceso de liquidación y giro de presupuestos máximos"/>
        <s v="Proceso de liquidación y giro de presupuestos máximos, documentado, aprobado y formalizado en el Sistema de Gestión Institucional"/>
        <s v="Proceso de liquidación y giro implementado;"/>
        <s v="Requerimiento a la DGTIC para desarrollar el aplicativo que soporte el proceso de liquidación y giro de presupuestos máximos"/>
        <s v="Sistema de Monitoreo de alertas de presupuestos máximos documentado, aprobado y formalizado en el SIGI"/>
        <s v="Criterios para la priorización de las evaluaciones de servicios y tecnologías en salud que deba realizar el El Instituto de Evaluación Tecnológica en Salud (IETS), definidos en conjunto con esa Entidad"/>
        <s v=" Proceso de liquidación y giro de la prima implementado"/>
        <s v="Información entregada a MinSalud"/>
        <s v="Participación en las mesas de trabajo programadas por el Minsalud"/>
        <s v="Proceso de liquidación y giro de la prima documentado, aprobado y formalizado en el Sistema de Gestión Institucional"/>
        <s v="Proceso de verificación, control y pago de las reclamaciones documentado, formalizado en el Sistema Integrado de Gestión Institucional y optimizado;"/>
        <s v="Proceso de verificación, control y pago de los recobros documentado, formalizado en el Sistema Integrado de Gestión Institucional y optimizado"/>
        <s v="Proceso de verificación, control y pago de reclamaciones implementado y optimizado "/>
        <s v="Propuesta de  requerimiento a la DGTIC para automatizar las reglas de validación y aplicarlas en el proceso de auditoría integral de las reclamaciones de personas juridicas."/>
        <s v="Proyecto de acto administrativo de la ADRES con el procedimiento de verificación, control y pago de reclamaciones"/>
        <s v="Requerimiento a la DGTIC para desarrollar el aplicativo que soporte el proceso de liquidación y giro de la prima"/>
        <s v="Convenios de acceso a las plataformas de VUR y RUNT o  Solicitudes de acceso resueltas"/>
        <s v="Depuración de cartera"/>
        <s v="Documento diagnóstico de la cartera  de cobro coactivo"/>
        <s v="Procedimiento para definición, estructuración e implementación de la contribución parcial en el régimen subsidiado en salud,  diseñado e implementado"/>
        <s v="Proceso de compensación y de los procesos complementarios del régimen contributivo simplificado"/>
        <s v="Proceso de gestión de afiliados revisado y mejorado"/>
        <s v="Proceso de giro directo de los recursos de la UPC de los regímenes contributivo y subsidiado revisado y mejorado a partir de lo previsto en las Leyes 1955 (Artículo 239) y 1966 de 2019 (Artículo 12) y publicación de la información mejorada."/>
        <s v="Propuesta para la integración  del proceso de gestión de cobro coactivo con el proceso de gestión de recaudo y fuentes de financiación "/>
        <s v="PUR Portal Unico de Recaudo"/>
        <s v="Requerimiento Tecnológico"/>
        <s v="Requerimiento Tecnológico e Implementación del boton de recaudo"/>
        <s v="Posicionamiento de la ADRES en redes sociales y en medios de comunicación"/>
        <s v="Relacionamiento y rendición de cuentas con actores del sector salud y partes interesadas"/>
        <s v="Audiencia pública de rendición de cuentas"/>
        <s v="Estrategia de Rendición de Cuentas y participación ciudadana, implementada"/>
        <s v="Metodología para costeo de la operación institucional"/>
      </sharedItems>
    </cacheField>
    <cacheField name="Nombre de la actividad" numFmtId="0">
      <sharedItems longText="1"/>
    </cacheField>
    <cacheField name="Entregable de la actividad" numFmtId="0">
      <sharedItems longText="1"/>
    </cacheField>
    <cacheField name="Fecha Inicial programada" numFmtId="14">
      <sharedItems containsSemiMixedTypes="0" containsNonDate="0" containsDate="1" containsString="0" minDate="2020-01-01T00:00:00" maxDate="2020-11-01T00:00:00"/>
    </cacheField>
    <cacheField name="Fecha Final programada" numFmtId="14">
      <sharedItems containsSemiMixedTypes="0" containsNonDate="0" containsDate="1" containsString="0" minDate="2020-02-15T00:00:00" maxDate="2021-08-01T00:00:00"/>
    </cacheField>
    <cacheField name="Mes" numFmtId="0">
      <sharedItems containsSemiMixedTypes="0" containsString="0" containsNumber="1" containsInteger="1" minValue="2" maxValue="12"/>
    </cacheField>
    <cacheField name="Valor asignado para el desarrollo de la actividad" numFmtId="44">
      <sharedItems containsSemiMixedTypes="0" containsString="0" containsNumber="1" minValue="0" maxValue="72741274939.956497"/>
    </cacheField>
    <cacheField name="Peso de la actividad" numFmtId="0">
      <sharedItems containsSemiMixedTypes="0" containsString="0" containsNumber="1" containsInteger="1" minValue="9" maxValue="100"/>
    </cacheField>
    <cacheField name="Dependencia" numFmtId="0">
      <sharedItems count="9">
        <s v="Dirección de Tecnologías de Información y Comunicaciones"/>
        <s v="Oficina Asesora de Planeación y Control de Riesgos"/>
        <s v="Dirección Administrativa y Financiera"/>
        <s v="Dirección General"/>
        <s v="Oficina de Control Interno"/>
        <s v="Dirección de Otras Prestaciones"/>
        <s v="Oficina Asesora Jurídica"/>
        <s v="Dirección de Liquidaciones y Garantías"/>
        <s v="Dirección de Gestión de Recursos Financieros de Salud"/>
      </sharedItems>
    </cacheField>
    <cacheField name="Valor real" numFmtId="0">
      <sharedItems containsSemiMixedTypes="0" containsString="0" containsNumber="1" containsInteger="1" minValue="0" maxValue="100"/>
    </cacheField>
    <cacheField name="Estado" numFmtId="0">
      <sharedItems/>
    </cacheField>
    <cacheField name="Fecha de cumplimiento" numFmtId="0">
      <sharedItems containsSemiMixedTypes="0" containsString="0" containsNumber="1" containsInteger="1" minValue="0" maxValue="43924"/>
    </cacheField>
    <cacheField name="Pro/NoPro" numFmtId="0">
      <sharedItems/>
    </cacheField>
    <cacheField name="FinT1" numFmtId="0">
      <sharedItems count="2">
        <s v="No"/>
        <s v="Si"/>
      </sharedItems>
    </cacheField>
    <cacheField name="Peso T1" numFmtId="0">
      <sharedItems containsMixedTypes="1" containsNumber="1" containsInteger="1" minValue="25" maxValue="100"/>
    </cacheField>
    <cacheField name="Seguimiento 1t" numFmtId="0">
      <sharedItems containsMixedTypes="1" containsNumber="1" containsInteger="1" minValue="0" maxValue="0" longText="1"/>
    </cacheField>
    <cacheField name="Aspectos que han impedido logro" numFmtId="0">
      <sharedItems containsMixedTypes="1" containsNumber="1" containsInteger="1" minValue="0" maxValue="0" longText="1"/>
    </cacheField>
    <cacheField name="Entregable / Evidencia" numFmtId="0">
      <sharedItems containsMixedTypes="1" containsNumber="1" containsInteger="1" minValue="0" maxValue="0" longText="1"/>
    </cacheField>
    <cacheField name="Pro/NoPro2" numFmtId="0">
      <sharedItems/>
    </cacheField>
    <cacheField name="FinT2" numFmtId="0">
      <sharedItems count="2">
        <s v="Si"/>
        <s v="No"/>
      </sharedItems>
    </cacheField>
    <cacheField name="PesoT2" numFmtId="0">
      <sharedItems containsMixedTypes="1" containsNumber="1" containsInteger="1" minValue="14" maxValue="100"/>
    </cacheField>
    <cacheField name="Seguimiento 2t" numFmtId="0">
      <sharedItems containsSemiMixedTypes="0" containsString="0" containsNumber="1" containsInteger="1" minValue="0" maxValue="0"/>
    </cacheField>
    <cacheField name="Aspectos que han impedido logro2" numFmtId="0">
      <sharedItems containsSemiMixedTypes="0" containsString="0" containsNumber="1" containsInteger="1" minValue="0" maxValue="0"/>
    </cacheField>
    <cacheField name="Entregable / Evidencia2" numFmtId="0">
      <sharedItems containsSemiMixedTypes="0" containsString="0" containsNumber="1" containsInteger="1" minValue="0" maxValue="0"/>
    </cacheField>
    <cacheField name="Pro/NoPro3" numFmtId="0">
      <sharedItems/>
    </cacheField>
    <cacheField name="FinT3" numFmtId="0">
      <sharedItems count="2">
        <s v="No"/>
        <s v="Si"/>
      </sharedItems>
    </cacheField>
    <cacheField name="PesoT3" numFmtId="0">
      <sharedItems containsMixedTypes="1" containsNumber="1" containsInteger="1" minValue="23" maxValue="100"/>
    </cacheField>
    <cacheField name="Seguimiento 3t" numFmtId="0">
      <sharedItems containsSemiMixedTypes="0" containsString="0" containsNumber="1" containsInteger="1" minValue="0" maxValue="0"/>
    </cacheField>
    <cacheField name="Aspectos que han impedido logro3" numFmtId="0">
      <sharedItems containsSemiMixedTypes="0" containsString="0" containsNumber="1" containsInteger="1" minValue="0" maxValue="0"/>
    </cacheField>
    <cacheField name="Entregable / Evidencia3" numFmtId="0">
      <sharedItems containsSemiMixedTypes="0" containsString="0" containsNumber="1" containsInteger="1" minValue="0" maxValue="0"/>
    </cacheField>
    <cacheField name="Pro/NoPro4" numFmtId="0">
      <sharedItems/>
    </cacheField>
    <cacheField name="FinT4" numFmtId="0">
      <sharedItems count="2">
        <s v="No"/>
        <s v="Si"/>
      </sharedItems>
    </cacheField>
    <cacheField name="PesoT4" numFmtId="0">
      <sharedItems containsMixedTypes="1" containsNumber="1" containsInteger="1" minValue="9" maxValue="100"/>
    </cacheField>
    <cacheField name="Seguimiento 4t" numFmtId="0">
      <sharedItems containsSemiMixedTypes="0" containsString="0" containsNumber="1" containsInteger="1" minValue="0" maxValue="0"/>
    </cacheField>
    <cacheField name="Aspectos que han impedido logro4" numFmtId="0">
      <sharedItems containsSemiMixedTypes="0" containsString="0" containsNumber="1" containsInteger="1" minValue="0" maxValue="0"/>
    </cacheField>
    <cacheField name="Entregable / Evidencia4"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manda L. Buitrago Reyes" refreshedDate="43956.464733217595" createdVersion="6" refreshedVersion="6" minRefreshableVersion="3" recordCount="192" xr:uid="{8FBB05D8-0860-4F90-9389-8FD6A33A6AD0}">
  <cacheSource type="worksheet">
    <worksheetSource ref="A1:M193" sheet="Datos"/>
  </cacheSource>
  <cacheFields count="13">
    <cacheField name="Perspectiva" numFmtId="0">
      <sharedItems count="4">
        <s v="Desarrollo Organizacional"/>
        <s v="Gestión Misional"/>
        <s v="Grupos de Valor"/>
        <s v="Recursos"/>
      </sharedItems>
    </cacheField>
    <cacheField name="Objetivo Estratégico" numFmtId="0">
      <sharedItems count="10">
        <s v="Apropiar soluciones tecnológicas que mejoren la entrega de valor a los beneficiarios y grupos de interés"/>
        <s v="Fortalecer la gestión del conocimiento con el fin de potenciar las habilidades del talento humano y los resultados institucionales"/>
        <s v="Optimizar la gestión de la ADRES a través de la redefinición del modelo de operación basado en procesos y la estructura organizacional, alineados a sus nuevos retos, a la estrategia definida y a las exigencias del entorno y sus grupos de valor"/>
        <s v="Contribuir al saneamiento financiero del SGSSS, conciliando y pagando las diferencias en las cuentas por concepto de servicios y tecnologías no financiadas con la UPC entre la ADRES y sus posibles acreedores. "/>
        <s v="Fortalecer la gestión del riesgo financiero, jurídico y de fraude, implementando mecanismos de monitoreo y detección de eventos atípicos, inconsistentes o irregulares, contribuyendo a la sostenibilidad financiera del SGSSS"/>
        <s v="Incidir en la toma de decisiones sobre los recursos del SGSSS a través de la producción y análisis de información"/>
        <s v="Mejorar el control al gasto derivado de la prestación de servicios y tecnologías no financiados con la UPC, con la implementación de los presupuestos máximos y su monitoreo"/>
        <s v="Mejorar la relación costo-beneficio de la operación, a partir del diseño e implementación de un modelo que integre las etapas de recaudo, liquidación, reconocimiento y giro de los recursos administrados para el sector salud"/>
        <s v="Obtener el reconocimiento de los beneficiarios directos y actores institucionales por la transparencia y eficiencia de su gestión"/>
        <s v="Mejorar la eficiencia y el seguimiento al gasto institucional para fortalecer la administración de los recursos de la UGG"/>
      </sharedItems>
    </cacheField>
    <cacheField name="Iniciativa Estratégica" numFmtId="0">
      <sharedItems containsMixedTypes="1" containsNumber="1" containsInteger="1" minValue="0" maxValue="0" count="19">
        <s v="Fortalecer la capacidad operativa de la Gestión de TIC "/>
        <s v="Fortalecer los sistemas de información que soportan los procesos de la ADRES"/>
        <s v="Fortalecer el gobierno, seguridad y gestión sobre los datos"/>
        <s v="Implementación del Modelo de Gestión y Operación del Conocimiento"/>
        <s v="Mejorar el relacionamiento e intercambio de información con los grupos de interés"/>
        <s v="Fortalecimiento del Sistema Integrado de Gestión Institucional (SIGI)"/>
        <s v="Modelo de Operación por Procesos ajustado a partir del diagnóstico del entorno y del fortalecimiento del Sistema Integrado de Gestión Institucional."/>
        <s v="Rediseño Organizacional de la ADRES"/>
        <s v="GM4 Implementación del acuerdo de punto final"/>
        <s v="Defensa Jurídica"/>
        <s v="Diseño, revisión, ajuste y optimización de las reglas, validaciones y controles de los procesos de liquidación y reconocimiento de los recursos de la salud"/>
        <s v="Diseño, revisión, ajuste y optimización de los controles de los procesos de   liquidación,  reconocimiento y pago de los recursos de la salud"/>
        <s v="Fortalecer la Política de inversión de la URA"/>
        <s v="Analítica de datos con el objeto de incidir en decisiones de ajuste y mejora al SGSSS."/>
        <s v="Implementar y hacer seguimiento a la estrategia de  presupuestos máximos"/>
        <s v="Optimización de la operación de los procesos de liquidación y reconocimiento de los recursos de salud"/>
        <s v="Optimización de la operación de los procesos de recaudo, liquidación,  reconocimiento y pago de los recursos de salud"/>
        <n v="0"/>
        <s v="Modelo para la asignación y seguimiento de recursos "/>
      </sharedItems>
    </cacheField>
    <cacheField name="Producto" numFmtId="0">
      <sharedItems count="117">
        <s v="Activos de TI revisados y optimizados en su configuración y operación."/>
        <s v="Alta disponibilidad a nivel de bases de datos en operación"/>
        <s v="Arquitectura empresarial apropiada por la DGTIC"/>
        <s v="Arquitectura Tecnológica de Referencia- ATR apropiada por la DGTIC"/>
        <s v="Centro de datos fortalecido y mejorado"/>
        <s v="DRP ajustado"/>
        <s v="Fortalecimiento del MSPI"/>
        <s v="Herramientas de auditoria al acceso a los datos y de DLP implementadas en una fase inicial."/>
        <s v="Plan Estratégico de Tecnologías de la Información y las Comunicaciones gestionado."/>
        <s v="Plataforma Tecnológica Sistemas operativos y bases de datos actualizada a última versión estable."/>
        <s v="Procesos de gestión  adoptados y mejorados "/>
        <s v="Propuesta de ajuste  organizacional de la DGTIC (grupos, roles y responsables)"/>
        <s v="Orfeo en operación"/>
        <s v="Solución tecnológica para fortalecer el proceso de compra de cartera"/>
        <s v="Soluciones tecnológicas para fortalecer los procesos de recobros (Presupuesto máximo y APF), reconocimiento y liquidación de UPC."/>
        <s v="Web Services para la operación de la BDUA"/>
        <s v="Base de datos maestra y de referencia inicial poblada"/>
        <s v="Bodega de datos y tableros de mando"/>
        <s v="Características de perfilamiento de datos con calidad"/>
        <s v="Conjunto de datos abiertos publicado"/>
        <s v="Documento y artefactos de Arquitectura de datos"/>
        <s v="Modelo de Seguridad y Privacidad - MSPI Gestionado"/>
        <s v="modelo de Gestión y operación del Conocimiento Institucional"/>
        <s v="Tablero de Control con los indicadores y datos estratégicos y misionales de la entidad"/>
        <s v="Portal Único de Recaudo - PUR"/>
        <s v="Portal Web fase I"/>
        <s v="Actividades de fortalecimiento para la lucha contra la corrupción y la relación de la entidad con grupos de valor y de interés"/>
        <s v="Diagnóstico  y propuesta de la estrategia para la Valoración Documental."/>
        <s v="Diagnóstico del SIGI  elaborado"/>
        <s v="Estrategia antitrámites fomulada con áreas misionales, OAPCR y DGTIC"/>
        <s v="Estrategia de comunicaciones interna implementada"/>
        <s v="Estrategia de mejoramiento implementada sobre el proceso de Servicio al Ciudadano"/>
        <s v="Estrategia de socialización y sensibilización de la estructura del SIGI y su operación_x0009_"/>
        <s v="Guía para la formulación y el seguimeinto de Indicadores de gestión"/>
        <s v="Indicadores de proceso actualizados"/>
        <s v="Información de la Gestión del Talento Humano alimentada en los módulos del sistema de información de Nómina &quot;SIAN&quot;"/>
        <s v="Información socializada  a los funcionarios y grupos de interés sobre servicio al ciudadano y anticorrupción"/>
        <s v="Manual del SIGI presentado para aprobación del CIGD"/>
        <s v="Mapa de riesgos aprobado y publicado"/>
        <s v="Modelo de autoevaluación por procesos implementado "/>
        <s v="Plan de actualización documental"/>
        <s v="Plan Estratégico de Talento Humano implementado "/>
        <s v="Política para Manejo de Documentos Electrónicos."/>
        <s v="SARLAFT Implementado"/>
        <s v="SIGI Implementado "/>
        <s v="Sistema de Gestión de PQRSD CRM mejorado"/>
        <s v="Sistema de Gestión Documental ORFEO. "/>
        <s v="Sistema de soporte para el SIGI implementado"/>
        <s v="Tablas de Retención Documental-TRD, presentadas al Archivo General de la Nación AGN para convalidación."/>
        <s v="Actualización documental Proces Direccionamiento Estratégico"/>
        <s v="Actualización Documental Proceso Gestión del Desarrollo Organizacional"/>
        <s v="Caracterizaciones  de procesos actualizadas"/>
        <s v="Mapa de procesos aprobado"/>
        <s v="Matriz de interacción de procesos elaborada"/>
        <s v="Estudio técnico de rediseño institucional"/>
        <s v="Contratos suscritos con las firmas  seleccionadas"/>
        <s v="Procedimiento de auditoría e interventoria a las cuentas radicadas por las entidades recobrantes implementado"/>
        <s v="Proceso para implementar el acuerdo de punto final documentados, aprobados y formalizados en el Sistema de Gestión Institucional"/>
        <s v="Reglamentación del artículo Artículo 237 de la Ley 1955 de 2019"/>
        <s v="Tablas de referencia de los servicios y tecnologías no financiadas con la UPC y de los servicios excluidos enviada al Ministerio de Salud y Protección Social"/>
        <s v="Requerimientos funcionales y tecnológicos de Interoperabilidad"/>
        <s v="Documento  de análisis de los fallos proferidos"/>
        <s v="Documento de análisis de los cambios normativos que puedan afectar a la ADRES"/>
        <s v="Documento diagnóstico de la gestión jurídica del proceso de representación judicial"/>
        <s v="Documento diagnóstico de las causas de litigiosidad "/>
        <s v="Formulación y difusión de la política de defensa judicial "/>
        <s v="Trabajo con otros agentes "/>
        <s v="Requerimiento y gestión con la DGTIC para desarrollar e implementar el SAA de reclamaciones"/>
        <s v="SAA de reclamaciones documentado y formalizado en el Sistema Integrado de Gestión Institucional - SIGI"/>
        <s v="SAA de reclamaciones ejecutado"/>
        <s v="SAA de recobros en el Sistema Integrado de Gestión Institucional."/>
        <s v="Mejorar la calidad de los datos de afiliados en la BDUA."/>
        <s v="Metodología de verificaciones a los resultados del proceso de liquidación y reconocimiento de la UPC de los regímenes contributivo y subsidiado diseñada e implementada."/>
        <s v="Procedimiento de auditoría a los reconocimientos de UPC optimizado, mediante la automatización de las actividades de reintegro de recursos del aseguramiento"/>
        <s v="Proceso de corrección de registros compensados ajustado, el cual requiere integrar reglas, validaciones y controles para optimizar su operación"/>
        <s v="Proceso de la liquidación de la Unidad de Pago por Capitación de los regímenes contributivo y subsidiado ajustado, debe integrar reglas, validaciones y controles para optimizar su operación"/>
        <s v="Proceso de liquidación de las prestaciones económicas ajustado,  el cual integra reglas, validaciones y controles para su optimización  y evitar reconocimientos sin justa causa. "/>
        <s v="Ajuste herramienta de monitoreo"/>
        <s v="Sistema Integral de Monitoreo y Alertas de Fuentes y Usos"/>
        <s v="Alianzas estratégicas nacionales e internacionales para análisis de datos"/>
        <s v="Estudios que se efectúen con el objeto de incidir en toma de decisiones para el ajuste y mejora al SGSSS publicados."/>
        <s v="Estudios y/o Públicaciones DGRFS"/>
        <s v="Experimentos misionales que inciden en la mejora al SGSSS evaluados"/>
        <s v="Foros o eventos  nacionales o internacionales que incidan en la mejora al SGSSS realizados o con participación de la Adres"/>
        <s v="Plan de trabajo del modelo de operación de gestión del conocimiento de la ADRES elaborado, incluye eje de analítica institucional."/>
        <s v=" Requerimiento a la DGTIC para desarrollar el aplicativo que soporte el proceso de liquidación y giro de presupuestos máximos"/>
        <s v="Proceso de liquidación y giro de presupuestos máximos, documentado, aprobado y formalizado en el Sistema de Gestión Institucional"/>
        <s v="Proceso de liquidación y giro implementado;"/>
        <s v="Requerimiento a la DGTIC para desarrollar el aplicativo que soporte el proceso de liquidación y giro de presupuestos máximos"/>
        <s v="Sistema de Monitoreo de alertas de presupuestos máximos documentado, aprobado y formalizado en el SIGI"/>
        <s v="Criterios para la priorización de las evaluaciones de servicios y tecnologías en salud que deba realizar el El Instituto de Evaluación Tecnológica en Salud (IETS), definidos en conjunto con esa Entidad"/>
        <s v=" Proceso de liquidación y giro de la prima implementado"/>
        <s v="Información entregada a MinSalud"/>
        <s v="Participación en las mesas de trabajo programadas por el Minsalud"/>
        <s v="Proceso de liquidación y giro de la prima documentado, aprobado y formalizado en el Sistema de Gestión Institucional"/>
        <s v="Proceso de verificación, control y pago de las reclamaciones documentado, formalizado en el Sistema Integrado de Gestión Institucional y optimizado;"/>
        <s v="Proceso de verificación, control y pago de los recobros documentado, formalizado en el Sistema Integrado de Gestión Institucional y optimizado"/>
        <s v="Proceso de verificación, control y pago de reclamaciones implementado y optimizado "/>
        <s v="Propuesta de  requerimiento a la DGTIC para automatizar las reglas de validación y aplicarlas en el proceso de auditoría integral de las reclamaciones de personas juridicas."/>
        <s v="Proyecto de acto administrativo de la ADRES con el procedimiento de verificación, control y pago de reclamaciones"/>
        <s v="Requerimiento a la DGTIC para desarrollar el aplicativo que soporte el proceso de liquidación y giro de la prima"/>
        <s v="Convenios de acceso a las plataformas de VUR y RUNT o  Solicitudes de acceso resueltas"/>
        <s v="Depuración de cartera"/>
        <s v="Documento diagnóstico de la cartera  de cobro coactivo"/>
        <s v="Procedimiento para definición, estructuración e implementación de la contribución parcial en el régimen subsidiado en salud,  diseñado e implementado"/>
        <s v="Proceso de compensación y de los procesos complementarios del régimen contributivo simplificado"/>
        <s v="Proceso de gestión de afiliados revisado y mejorado"/>
        <s v="Proceso de giro directo de los recursos de la UPC de los regímenes contributivo y subsidiado revisado y mejorado a partir de lo previsto en las Leyes 1955 (Artículo 239) y 1966 de 2019 (Artículo 12) y publicación de la información mejorada."/>
        <s v="Propuesta para la integración  del proceso de gestión de cobro coactivo con el proceso de gestión de recaudo y fuentes de financiación "/>
        <s v="PUR Portal Unico de Recaudo"/>
        <s v="Requerimiento Tecnológico"/>
        <s v="Requerimiento Tecnológico e Implementación del boton de recaudo"/>
        <s v="Posicionamiento de la ADRES en redes sociales y en medios de comunicación"/>
        <s v="Relacionamiento y rendición de cuentas con actores del sector salud y partes interesadas"/>
        <s v="Audiencia pública de rendición de cuentas"/>
        <s v="Estrategia de Rendición de Cuentas y participación ciudadana, implementada"/>
        <s v="Metodología para costeo de la operación institucional"/>
      </sharedItems>
    </cacheField>
    <cacheField name="Nombre de la actividad" numFmtId="0">
      <sharedItems longText="1"/>
    </cacheField>
    <cacheField name="Entregable de la actividad" numFmtId="0">
      <sharedItems longText="1"/>
    </cacheField>
    <cacheField name="Fecha Inicial programada" numFmtId="14">
      <sharedItems containsSemiMixedTypes="0" containsNonDate="0" containsDate="1" containsString="0" minDate="2020-01-01T00:00:00" maxDate="2020-11-01T00:00:00"/>
    </cacheField>
    <cacheField name="Fecha Final programada" numFmtId="14">
      <sharedItems containsSemiMixedTypes="0" containsNonDate="0" containsDate="1" containsString="0" minDate="2020-02-15T00:00:00" maxDate="2021-08-01T00:00:00"/>
    </cacheField>
    <cacheField name="Mes" numFmtId="0">
      <sharedItems containsSemiMixedTypes="0" containsString="0" containsNumber="1" containsInteger="1" minValue="2" maxValue="12"/>
    </cacheField>
    <cacheField name="Valor asignado para el desarrollo de la actividad" numFmtId="44">
      <sharedItems containsSemiMixedTypes="0" containsString="0" containsNumber="1" minValue="0" maxValue="72741274939.956497"/>
    </cacheField>
    <cacheField name="Peso de la actividad" numFmtId="0">
      <sharedItems containsSemiMixedTypes="0" containsString="0" containsNumber="1" containsInteger="1" minValue="9" maxValue="100"/>
    </cacheField>
    <cacheField name="Dependencia" numFmtId="0">
      <sharedItems count="9">
        <s v="Dirección de Tecnologías de Información y Comunicaciones"/>
        <s v="Oficina Asesora de Planeación y Control de Riesgos"/>
        <s v="Dirección Administrativa y Financiera"/>
        <s v="Dirección General"/>
        <s v="Oficina de Control Interno"/>
        <s v="Dirección de Otras Prestaciones"/>
        <s v="Oficina Asesora Jurídica"/>
        <s v="Dirección de Liquidaciones y Garantías"/>
        <s v="Dirección de Gestión de Recursos Financieros de Salud"/>
      </sharedItems>
    </cacheField>
    <cacheField name="Valor real" numFmtId="0">
      <sharedItems containsSemiMixedTypes="0" containsString="0" containsNumber="1" containsInteger="1" minValue="0" maxValue="10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manda L. Buitrago Reyes" refreshedDate="43956.464849652781" createdVersion="6" refreshedVersion="6" minRefreshableVersion="3" recordCount="192" xr:uid="{3E667F53-E9FB-4AC2-AD09-3DD700D1E692}">
  <cacheSource type="worksheet">
    <worksheetSource ref="A1:AM193" sheet="Datos"/>
  </cacheSource>
  <cacheFields count="39">
    <cacheField name="Perspectiva" numFmtId="0">
      <sharedItems count="4">
        <s v="Desarrollo Organizacional"/>
        <s v="Gestión Misional"/>
        <s v="Grupos de Valor"/>
        <s v="Recursos"/>
      </sharedItems>
    </cacheField>
    <cacheField name="Objetivo Estratégico" numFmtId="0">
      <sharedItems count="10">
        <s v="Apropiar soluciones tecnológicas que mejoren la entrega de valor a los beneficiarios y grupos de interés"/>
        <s v="Fortalecer la gestión del conocimiento con el fin de potenciar las habilidades del talento humano y los resultados institucionales"/>
        <s v="Optimizar la gestión de la ADRES a través de la redefinición del modelo de operación basado en procesos y la estructura organizacional, alineados a sus nuevos retos, a la estrategia definida y a las exigencias del entorno y sus grupos de valor"/>
        <s v="Contribuir al saneamiento financiero del SGSSS, conciliando y pagando las diferencias en las cuentas por concepto de servicios y tecnologías no financiadas con la UPC entre la ADRES y sus posibles acreedores. "/>
        <s v="Fortalecer la gestión del riesgo financiero, jurídico y de fraude, implementando mecanismos de monitoreo y detección de eventos atípicos, inconsistentes o irregulares, contribuyendo a la sostenibilidad financiera del SGSSS"/>
        <s v="Incidir en la toma de decisiones sobre los recursos del SGSSS a través de la producción y análisis de información"/>
        <s v="Mejorar el control al gasto derivado de la prestación de servicios y tecnologías no financiados con la UPC, con la implementación de los presupuestos máximos y su monitoreo"/>
        <s v="Mejorar la relación costo-beneficio de la operación, a partir del diseño e implementación de un modelo que integre las etapas de recaudo, liquidación, reconocimiento y giro de los recursos administrados para el sector salud"/>
        <s v="Obtener el reconocimiento de los beneficiarios directos y actores institucionales por la transparencia y eficiencia de su gestión"/>
        <s v="Mejorar la eficiencia y el seguimiento al gasto institucional para fortalecer la administración de los recursos de la UGG"/>
      </sharedItems>
    </cacheField>
    <cacheField name="Iniciativa Estratégica" numFmtId="0">
      <sharedItems containsMixedTypes="1" containsNumber="1" containsInteger="1" minValue="0" maxValue="0" count="19">
        <s v="Fortalecer la capacidad operativa de la Gestión de TIC "/>
        <s v="Fortalecer los sistemas de información que soportan los procesos de la ADRES"/>
        <s v="Fortalecer el gobierno, seguridad y gestión sobre los datos"/>
        <s v="Implementación del Modelo de Gestión y Operación del Conocimiento"/>
        <s v="Mejorar el relacionamiento e intercambio de información con los grupos de interés"/>
        <s v="Fortalecimiento del Sistema Integrado de Gestión Institucional (SIGI)"/>
        <s v="Modelo de Operación por Procesos ajustado a partir del diagnóstico del entorno y del fortalecimiento del Sistema Integrado de Gestión Institucional."/>
        <s v="Rediseño Organizacional de la ADRES"/>
        <s v="GM4 Implementación del acuerdo de punto final"/>
        <s v="Defensa Jurídica"/>
        <s v="Diseño, revisión, ajuste y optimización de las reglas, validaciones y controles de los procesos de liquidación y reconocimiento de los recursos de la salud"/>
        <s v="Diseño, revisión, ajuste y optimización de los controles de los procesos de   liquidación,  reconocimiento y pago de los recursos de la salud"/>
        <s v="Fortalecer la Política de inversión de la URA"/>
        <s v="Analítica de datos con el objeto de incidir en decisiones de ajuste y mejora al SGSSS."/>
        <s v="Implementar y hacer seguimiento a la estrategia de  presupuestos máximos"/>
        <s v="Optimización de la operación de los procesos de liquidación y reconocimiento de los recursos de salud"/>
        <s v="Optimización de la operación de los procesos de recaudo, liquidación,  reconocimiento y pago de los recursos de salud"/>
        <n v="0"/>
        <s v="Modelo para la asignación y seguimiento de recursos "/>
      </sharedItems>
    </cacheField>
    <cacheField name="Producto" numFmtId="0">
      <sharedItems count="117">
        <s v="Activos de TI revisados y optimizados en su configuración y operación."/>
        <s v="Alta disponibilidad a nivel de bases de datos en operación"/>
        <s v="Arquitectura empresarial apropiada por la DGTIC"/>
        <s v="Arquitectura Tecnológica de Referencia- ATR apropiada por la DGTIC"/>
        <s v="Centro de datos fortalecido y mejorado"/>
        <s v="DRP ajustado"/>
        <s v="Fortalecimiento del MSPI"/>
        <s v="Herramientas de auditoria al acceso a los datos y de DLP implementadas en una fase inicial."/>
        <s v="Plan Estratégico de Tecnologías de la Información y las Comunicaciones gestionado."/>
        <s v="Plataforma Tecnológica Sistemas operativos y bases de datos actualizada a última versión estable."/>
        <s v="Procesos de gestión  adoptados y mejorados "/>
        <s v="Propuesta de ajuste  organizacional de la DGTIC (grupos, roles y responsables)"/>
        <s v="Orfeo en operación"/>
        <s v="Solución tecnológica para fortalecer el proceso de compra de cartera"/>
        <s v="Soluciones tecnológicas para fortalecer los procesos de recobros (Presupuesto máximo y APF), reconocimiento y liquidación de UPC."/>
        <s v="Web Services para la operación de la BDUA"/>
        <s v="Base de datos maestra y de referencia inicial poblada"/>
        <s v="Bodega de datos y tableros de mando"/>
        <s v="Características de perfilamiento de datos con calidad"/>
        <s v="Conjunto de datos abiertos publicado"/>
        <s v="Documento y artefactos de Arquitectura de datos"/>
        <s v="Modelo de Seguridad y Privacidad - MSPI Gestionado"/>
        <s v="modelo de Gestión y operación del Conocimiento Institucional"/>
        <s v="Tablero de Control con los indicadores y datos estratégicos y misionales de la entidad"/>
        <s v="Portal Único de Recaudo - PUR"/>
        <s v="Portal Web fase I"/>
        <s v="Actividades de fortalecimiento para la lucha contra la corrupción y la relación de la entidad con grupos de valor y de interés"/>
        <s v="Diagnóstico  y propuesta de la estrategia para la Valoración Documental."/>
        <s v="Diagnóstico del SIGI  elaborado"/>
        <s v="Estrategia antitrámites fomulada con áreas misionales, OAPCR y DGTIC"/>
        <s v="Estrategia de comunicaciones interna implementada"/>
        <s v="Estrategia de mejoramiento implementada sobre el proceso de Servicio al Ciudadano"/>
        <s v="Estrategia de socialización y sensibilización de la estructura del SIGI y su operación_x0009_"/>
        <s v="Guía para la formulación y el seguimeinto de Indicadores de gestión"/>
        <s v="Indicadores de proceso actualizados"/>
        <s v="Información de la Gestión del Talento Humano alimentada en los módulos del sistema de información de Nómina &quot;SIAN&quot;"/>
        <s v="Información socializada  a los funcionarios y grupos de interés sobre servicio al ciudadano y anticorrupción"/>
        <s v="Manual del SIGI presentado para aprobación del CIGD"/>
        <s v="Mapa de riesgos aprobado y publicado"/>
        <s v="Modelo de autoevaluación por procesos implementado "/>
        <s v="Plan de actualización documental"/>
        <s v="Plan Estratégico de Talento Humano implementado "/>
        <s v="Política para Manejo de Documentos Electrónicos."/>
        <s v="SARLAFT Implementado"/>
        <s v="SIGI Implementado "/>
        <s v="Sistema de Gestión de PQRSD CRM mejorado"/>
        <s v="Sistema de Gestión Documental ORFEO. "/>
        <s v="Sistema de soporte para el SIGI implementado"/>
        <s v="Tablas de Retención Documental-TRD, presentadas al Archivo General de la Nación AGN para convalidación."/>
        <s v="Actualización documental Proces Direccionamiento Estratégico"/>
        <s v="Actualización Documental Proceso Gestión del Desarrollo Organizacional"/>
        <s v="Caracterizaciones  de procesos actualizadas"/>
        <s v="Mapa de procesos aprobado"/>
        <s v="Matriz de interacción de procesos elaborada"/>
        <s v="Estudio técnico de rediseño institucional"/>
        <s v="Contratos suscritos con las firmas  seleccionadas"/>
        <s v="Procedimiento de auditoría e interventoria a las cuentas radicadas por las entidades recobrantes implementado"/>
        <s v="Proceso para implementar el acuerdo de punto final documentados, aprobados y formalizados en el Sistema de Gestión Institucional"/>
        <s v="Reglamentación del artículo Artículo 237 de la Ley 1955 de 2019"/>
        <s v="Tablas de referencia de los servicios y tecnologías no financiadas con la UPC y de los servicios excluidos enviada al Ministerio de Salud y Protección Social"/>
        <s v="Requerimientos funcionales y tecnológicos de Interoperabilidad"/>
        <s v="Documento  de análisis de los fallos proferidos"/>
        <s v="Documento de análisis de los cambios normativos que puedan afectar a la ADRES"/>
        <s v="Documento diagnóstico de la gestión jurídica del proceso de representación judicial"/>
        <s v="Documento diagnóstico de las causas de litigiosidad "/>
        <s v="Formulación y difusión de la política de defensa judicial "/>
        <s v="Trabajo con otros agentes "/>
        <s v="Requerimiento y gestión con la DGTIC para desarrollar e implementar el SAA de reclamaciones"/>
        <s v="SAA de reclamaciones documentado y formalizado en el Sistema Integrado de Gestión Institucional - SIGI"/>
        <s v="SAA de reclamaciones ejecutado"/>
        <s v="SAA de recobros en el Sistema Integrado de Gestión Institucional."/>
        <s v="Mejorar la calidad de los datos de afiliados en la BDUA."/>
        <s v="Metodología de verificaciones a los resultados del proceso de liquidación y reconocimiento de la UPC de los regímenes contributivo y subsidiado diseñada e implementada."/>
        <s v="Procedimiento de auditoría a los reconocimientos de UPC optimizado, mediante la automatización de las actividades de reintegro de recursos del aseguramiento"/>
        <s v="Proceso de corrección de registros compensados ajustado, el cual requiere integrar reglas, validaciones y controles para optimizar su operación"/>
        <s v="Proceso de la liquidación de la Unidad de Pago por Capitación de los regímenes contributivo y subsidiado ajustado, debe integrar reglas, validaciones y controles para optimizar su operación"/>
        <s v="Proceso de liquidación de las prestaciones económicas ajustado,  el cual integra reglas, validaciones y controles para su optimización  y evitar reconocimientos sin justa causa. "/>
        <s v="Ajuste herramienta de monitoreo"/>
        <s v="Sistema Integral de Monitoreo y Alertas de Fuentes y Usos"/>
        <s v="Alianzas estratégicas nacionales e internacionales para análisis de datos"/>
        <s v="Estudios que se efectúen con el objeto de incidir en toma de decisiones para el ajuste y mejora al SGSSS publicados."/>
        <s v="Estudios y/o Públicaciones DGRFS"/>
        <s v="Experimentos misionales que inciden en la mejora al SGSSS evaluados"/>
        <s v="Foros o eventos  nacionales o internacionales que incidan en la mejora al SGSSS realizados o con participación de la Adres"/>
        <s v="Plan de trabajo del modelo de operación de gestión del conocimiento de la ADRES elaborado, incluye eje de analítica institucional."/>
        <s v=" Requerimiento a la DGTIC para desarrollar el aplicativo que soporte el proceso de liquidación y giro de presupuestos máximos"/>
        <s v="Proceso de liquidación y giro de presupuestos máximos, documentado, aprobado y formalizado en el Sistema de Gestión Institucional"/>
        <s v="Proceso de liquidación y giro implementado;"/>
        <s v="Requerimiento a la DGTIC para desarrollar el aplicativo que soporte el proceso de liquidación y giro de presupuestos máximos"/>
        <s v="Sistema de Monitoreo de alertas de presupuestos máximos documentado, aprobado y formalizado en el SIGI"/>
        <s v="Criterios para la priorización de las evaluaciones de servicios y tecnologías en salud que deba realizar el El Instituto de Evaluación Tecnológica en Salud (IETS), definidos en conjunto con esa Entidad"/>
        <s v=" Proceso de liquidación y giro de la prima implementado"/>
        <s v="Información entregada a MinSalud"/>
        <s v="Participación en las mesas de trabajo programadas por el Minsalud"/>
        <s v="Proceso de liquidación y giro de la prima documentado, aprobado y formalizado en el Sistema de Gestión Institucional"/>
        <s v="Proceso de verificación, control y pago de las reclamaciones documentado, formalizado en el Sistema Integrado de Gestión Institucional y optimizado;"/>
        <s v="Proceso de verificación, control y pago de los recobros documentado, formalizado en el Sistema Integrado de Gestión Institucional y optimizado"/>
        <s v="Proceso de verificación, control y pago de reclamaciones implementado y optimizado "/>
        <s v="Propuesta de  requerimiento a la DGTIC para automatizar las reglas de validación y aplicarlas en el proceso de auditoría integral de las reclamaciones de personas juridicas."/>
        <s v="Proyecto de acto administrativo de la ADRES con el procedimiento de verificación, control y pago de reclamaciones"/>
        <s v="Requerimiento a la DGTIC para desarrollar el aplicativo que soporte el proceso de liquidación y giro de la prima"/>
        <s v="Convenios de acceso a las plataformas de VUR y RUNT o  Solicitudes de acceso resueltas"/>
        <s v="Depuración de cartera"/>
        <s v="Documento diagnóstico de la cartera  de cobro coactivo"/>
        <s v="Procedimiento para definición, estructuración e implementación de la contribución parcial en el régimen subsidiado en salud,  diseñado e implementado"/>
        <s v="Proceso de compensación y de los procesos complementarios del régimen contributivo simplificado"/>
        <s v="Proceso de gestión de afiliados revisado y mejorado"/>
        <s v="Proceso de giro directo de los recursos de la UPC de los regímenes contributivo y subsidiado revisado y mejorado a partir de lo previsto en las Leyes 1955 (Artículo 239) y 1966 de 2019 (Artículo 12) y publicación de la información mejorada."/>
        <s v="Propuesta para la integración  del proceso de gestión de cobro coactivo con el proceso de gestión de recaudo y fuentes de financiación "/>
        <s v="PUR Portal Unico de Recaudo"/>
        <s v="Requerimiento Tecnológico"/>
        <s v="Requerimiento Tecnológico e Implementación del boton de recaudo"/>
        <s v="Posicionamiento de la ADRES en redes sociales y en medios de comunicación"/>
        <s v="Relacionamiento y rendición de cuentas con actores del sector salud y partes interesadas"/>
        <s v="Audiencia pública de rendición de cuentas"/>
        <s v="Estrategia de Rendición de Cuentas y participación ciudadana, implementada"/>
        <s v="Metodología para costeo de la operación institucional"/>
      </sharedItems>
    </cacheField>
    <cacheField name="Nombre de la actividad" numFmtId="0">
      <sharedItems longText="1"/>
    </cacheField>
    <cacheField name="Entregable de la actividad" numFmtId="0">
      <sharedItems longText="1"/>
    </cacheField>
    <cacheField name="Fecha Inicial programada" numFmtId="14">
      <sharedItems containsSemiMixedTypes="0" containsNonDate="0" containsDate="1" containsString="0" minDate="2020-01-01T00:00:00" maxDate="2020-11-01T00:00:00"/>
    </cacheField>
    <cacheField name="Fecha Final programada" numFmtId="14">
      <sharedItems containsSemiMixedTypes="0" containsNonDate="0" containsDate="1" containsString="0" minDate="2020-02-15T00:00:00" maxDate="2021-08-01T00:00:00"/>
    </cacheField>
    <cacheField name="Mes" numFmtId="0">
      <sharedItems containsSemiMixedTypes="0" containsString="0" containsNumber="1" containsInteger="1" minValue="2" maxValue="12"/>
    </cacheField>
    <cacheField name="Valor asignado para el desarrollo de la actividad" numFmtId="44">
      <sharedItems containsSemiMixedTypes="0" containsString="0" containsNumber="1" minValue="0" maxValue="72741274939.956497"/>
    </cacheField>
    <cacheField name="Peso de la actividad" numFmtId="0">
      <sharedItems containsSemiMixedTypes="0" containsString="0" containsNumber="1" containsInteger="1" minValue="9" maxValue="100"/>
    </cacheField>
    <cacheField name="Dependencia" numFmtId="0">
      <sharedItems count="9">
        <s v="Dirección de Tecnologías de Información y Comunicaciones"/>
        <s v="Oficina Asesora de Planeación y Control de Riesgos"/>
        <s v="Dirección Administrativa y Financiera"/>
        <s v="Dirección General"/>
        <s v="Oficina de Control Interno"/>
        <s v="Dirección de Otras Prestaciones"/>
        <s v="Oficina Asesora Jurídica"/>
        <s v="Dirección de Liquidaciones y Garantías"/>
        <s v="Dirección de Gestión de Recursos Financieros de Salud"/>
      </sharedItems>
    </cacheField>
    <cacheField name="Valor real" numFmtId="0">
      <sharedItems containsSemiMixedTypes="0" containsString="0" containsNumber="1" containsInteger="1" minValue="0" maxValue="100"/>
    </cacheField>
    <cacheField name="Estado" numFmtId="0">
      <sharedItems/>
    </cacheField>
    <cacheField name="Fecha de cumplimiento" numFmtId="0">
      <sharedItems containsSemiMixedTypes="0" containsString="0" containsNumber="1" containsInteger="1" minValue="0" maxValue="43924"/>
    </cacheField>
    <cacheField name="Pro/NoPro" numFmtId="0">
      <sharedItems/>
    </cacheField>
    <cacheField name="FinT1" numFmtId="0">
      <sharedItems count="2">
        <s v="No"/>
        <s v="Si"/>
      </sharedItems>
    </cacheField>
    <cacheField name="Peso T1" numFmtId="0">
      <sharedItems containsMixedTypes="1" containsNumber="1" containsInteger="1" minValue="25" maxValue="100"/>
    </cacheField>
    <cacheField name="Seguimiento 1t" numFmtId="0">
      <sharedItems containsMixedTypes="1" containsNumber="1" containsInteger="1" minValue="0" maxValue="0" longText="1"/>
    </cacheField>
    <cacheField name="Aspectos que han impedido logro" numFmtId="0">
      <sharedItems containsMixedTypes="1" containsNumber="1" containsInteger="1" minValue="0" maxValue="0" longText="1"/>
    </cacheField>
    <cacheField name="Entregable / Evidencia" numFmtId="0">
      <sharedItems containsMixedTypes="1" containsNumber="1" containsInteger="1" minValue="0" maxValue="0" longText="1"/>
    </cacheField>
    <cacheField name="Pro/NoPro2" numFmtId="0">
      <sharedItems/>
    </cacheField>
    <cacheField name="FinT2" numFmtId="0">
      <sharedItems/>
    </cacheField>
    <cacheField name="PesoT2" numFmtId="0">
      <sharedItems containsMixedTypes="1" containsNumber="1" containsInteger="1" minValue="14" maxValue="100"/>
    </cacheField>
    <cacheField name="Seguimiento 2t" numFmtId="0">
      <sharedItems containsSemiMixedTypes="0" containsString="0" containsNumber="1" containsInteger="1" minValue="0" maxValue="0"/>
    </cacheField>
    <cacheField name="Aspectos que han impedido logro2" numFmtId="0">
      <sharedItems containsSemiMixedTypes="0" containsString="0" containsNumber="1" containsInteger="1" minValue="0" maxValue="0"/>
    </cacheField>
    <cacheField name="Entregable / Evidencia2" numFmtId="0">
      <sharedItems containsSemiMixedTypes="0" containsString="0" containsNumber="1" containsInteger="1" minValue="0" maxValue="0"/>
    </cacheField>
    <cacheField name="Pro/NoPro3" numFmtId="0">
      <sharedItems/>
    </cacheField>
    <cacheField name="FinT3" numFmtId="0">
      <sharedItems/>
    </cacheField>
    <cacheField name="PesoT3" numFmtId="0">
      <sharedItems containsMixedTypes="1" containsNumber="1" containsInteger="1" minValue="23" maxValue="100"/>
    </cacheField>
    <cacheField name="Seguimiento 3t" numFmtId="0">
      <sharedItems containsSemiMixedTypes="0" containsString="0" containsNumber="1" containsInteger="1" minValue="0" maxValue="0"/>
    </cacheField>
    <cacheField name="Aspectos que han impedido logro3" numFmtId="0">
      <sharedItems containsSemiMixedTypes="0" containsString="0" containsNumber="1" containsInteger="1" minValue="0" maxValue="0"/>
    </cacheField>
    <cacheField name="Entregable / Evidencia3" numFmtId="0">
      <sharedItems containsSemiMixedTypes="0" containsString="0" containsNumber="1" containsInteger="1" minValue="0" maxValue="0"/>
    </cacheField>
    <cacheField name="Pro/NoPro4" numFmtId="0">
      <sharedItems/>
    </cacheField>
    <cacheField name="FinT4" numFmtId="0">
      <sharedItems/>
    </cacheField>
    <cacheField name="PesoT4" numFmtId="0">
      <sharedItems containsMixedTypes="1" containsNumber="1" containsInteger="1" minValue="9" maxValue="100"/>
    </cacheField>
    <cacheField name="Seguimiento 4t" numFmtId="0">
      <sharedItems containsSemiMixedTypes="0" containsString="0" containsNumber="1" containsInteger="1" minValue="0" maxValue="0"/>
    </cacheField>
    <cacheField name="Aspectos que han impedido logro4" numFmtId="0">
      <sharedItems containsSemiMixedTypes="0" containsString="0" containsNumber="1" containsInteger="1" minValue="0" maxValue="0"/>
    </cacheField>
    <cacheField name="Entregable / Evidencia4"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3">
  <r>
    <x v="0"/>
    <x v="0"/>
    <x v="0"/>
    <x v="0"/>
    <s v="Revisar, ajustar y mejorar la configuración y operación de los activos de TI que soportan la plataforma tecnológica crítica de la ADRES."/>
    <s v="Informe de configuración y mejoramiento de:_x000a_- RED LAN_x000a_- FIREWALL_x000a_- RED WAN_x000a_- Directorio Activo_x000a_"/>
    <d v="2020-01-01T00:00:00"/>
    <d v="2020-06-30T00:00:00"/>
    <n v="6"/>
    <n v="0"/>
    <n v="100"/>
    <x v="0"/>
    <n v="0"/>
    <s v="En desarrollo"/>
    <n v="0"/>
    <s v="Programado"/>
    <x v="0"/>
    <s v=""/>
    <s v="20200331. Se realizó Assestment de la configuración de la Red LAN de la ADRES, dentro de los resultados definidos quedó definido realizar modificaciones físicas a la configuración de los elementos de RED, el cual, conforme a plan de trabajo se llevará a cabo dentro del segundo semestre, una vez, se inicie la operación en sitio dentro de la ADRES._x000a_Frente al directorio activo, se realizo verificación de la configuración de la sincronización del Directorio entre el centro de datos principal, la sede y Microsoft Azure. _x000a__x000a_Como evidencia, se deja avances de las actividades que se han ejecutado hasta el momento teniendo en cuenta que esta actividad no ha finalizado."/>
    <s v="Ninguna dentro del periodo"/>
    <s v="Ver: Trim I\mejoramientoLAN"/>
    <s v="Programado"/>
    <x v="0"/>
    <n v="100"/>
    <n v="0"/>
    <n v="0"/>
    <n v="0"/>
    <s v="No programado"/>
    <x v="0"/>
    <s v=""/>
    <n v="0"/>
    <n v="0"/>
    <n v="0"/>
    <s v="No programado"/>
    <x v="0"/>
    <s v=""/>
    <n v="0"/>
    <n v="0"/>
    <n v="0"/>
  </r>
  <r>
    <x v="0"/>
    <x v="0"/>
    <x v="0"/>
    <x v="1"/>
    <s v="Fortalecer la gestión de riesgos asociados a servicios tecnológicos al definir los mecanismos de alta disponibilidad a niveles de bases de datos "/>
    <s v="Alta disponibilidad a nivel de bases de datos en operación"/>
    <d v="2020-08-06T00:00:00"/>
    <d v="2020-11-25T00:00:00"/>
    <n v="11"/>
    <n v="0"/>
    <n v="100"/>
    <x v="0"/>
    <n v="0"/>
    <s v="Nueva"/>
    <n v="0"/>
    <s v="No programado"/>
    <x v="0"/>
    <s v=""/>
    <n v="0"/>
    <n v="0"/>
    <n v="0"/>
    <s v="No programado"/>
    <x v="1"/>
    <s v=""/>
    <n v="0"/>
    <n v="0"/>
    <n v="0"/>
    <s v="Programado"/>
    <x v="0"/>
    <s v=""/>
    <n v="0"/>
    <n v="0"/>
    <n v="0"/>
    <s v="Programado"/>
    <x v="1"/>
    <n v="100"/>
    <n v="0"/>
    <n v="0"/>
    <n v="0"/>
  </r>
  <r>
    <x v="0"/>
    <x v="0"/>
    <x v="0"/>
    <x v="2"/>
    <s v="Socializar los procedimientos relacionados al proceso de Arquitectura empresarial"/>
    <s v="Memorias de la socialización (Presentación, listados de asistencia)"/>
    <d v="2020-02-01T00:00:00"/>
    <d v="2020-07-31T00:00:00"/>
    <n v="7"/>
    <n v="0"/>
    <n v="100"/>
    <x v="0"/>
    <n v="0"/>
    <s v="En desarrollo"/>
    <n v="0"/>
    <s v="Programado"/>
    <x v="0"/>
    <s v=""/>
    <s v="20200331: Una vez terminado el contrato de Perla Rojas, como entregable se contó con la definición de los procedimientos de Arquitectura Empresarial que harán parte del proceso Arquitectura y Proyectos de TI. Una vez, conocidos fueron revisados por la OAPCR, los cuales fueron entregados para comentarios a la DGTIC en la última semana de marzo."/>
    <s v="No aplica para la presente actividad"/>
    <s v="Ver: Trim I\AE"/>
    <s v="Programado"/>
    <x v="1"/>
    <s v=""/>
    <n v="0"/>
    <n v="0"/>
    <n v="0"/>
    <s v="Programado"/>
    <x v="1"/>
    <n v="100"/>
    <n v="0"/>
    <n v="0"/>
    <n v="0"/>
    <s v="No programado"/>
    <x v="0"/>
    <s v=""/>
    <n v="0"/>
    <n v="0"/>
    <n v="0"/>
  </r>
  <r>
    <x v="0"/>
    <x v="0"/>
    <x v="0"/>
    <x v="3"/>
    <s v="Diseñar, definir y apropiar una ATR por la DGTIC para toda la ADRES"/>
    <s v="Documentos de la ATR_x000a__x000a_Registro de actividades asociadas al uso y apropiación de la ATR"/>
    <d v="2020-03-01T00:00:00"/>
    <d v="2020-12-31T00:00:00"/>
    <n v="12"/>
    <n v="0"/>
    <n v="100"/>
    <x v="0"/>
    <n v="0"/>
    <s v="En desarrollo"/>
    <n v="0"/>
    <s v="Programado"/>
    <x v="0"/>
    <s v=""/>
    <s v="20200331. Desde 2019 y en el 1er trimestre se llevó a cabo la revisión y actualización de los diferentes procedimientos del grupo de Soporte de TI, dentro de estos documentos se encuentra el procedimiento de Gestión de Capacidad el cual será parte de la definición de la Arquitectura Tecnológica de Referencia- ATR._x000a__x000a_Como evidencia, se relaciona el documento de este procedimiento que será publicado y socializado"/>
    <s v="Ninguna dentro del periodo"/>
    <s v="Ver: Trim I\ATR"/>
    <s v="Programado"/>
    <x v="1"/>
    <s v=""/>
    <n v="0"/>
    <n v="0"/>
    <n v="0"/>
    <s v="Programado"/>
    <x v="0"/>
    <s v=""/>
    <n v="0"/>
    <n v="0"/>
    <n v="0"/>
    <s v="Programado"/>
    <x v="1"/>
    <n v="100"/>
    <n v="0"/>
    <n v="0"/>
    <n v="0"/>
  </r>
  <r>
    <x v="0"/>
    <x v="0"/>
    <x v="0"/>
    <x v="4"/>
    <s v="Realizar la contratación de nube privada para prestar servicio de nube privada"/>
    <s v="Contrato adjudicado_x000a_al nuevo proveedor de nube privada"/>
    <d v="2020-01-31T00:00:00"/>
    <d v="2020-05-31T00:00:00"/>
    <n v="5"/>
    <n v="0"/>
    <n v="60"/>
    <x v="0"/>
    <n v="0"/>
    <s v="En desarrollo"/>
    <n v="0"/>
    <s v="Programado"/>
    <x v="0"/>
    <s v=""/>
    <s v="20200331. Dentro del 1er trimestre se adelantó el proceso precontratual de Nube Privada; con corte al presente informe se finalizó la elaboración del simulador y documentos de estudios previos._x000a__x000a_Como evidencia de las actividades realizadas se relaciona  correo electrónico enviado al Grupo Interno de Gestión de Contratación, indicando la urgencia del inicio del proceso (Se adjuntó en este: documentos de simulador y estudios previos)"/>
    <s v="Ninguna dentro del periodo"/>
    <s v="Ver: Trim I\nubePrivada"/>
    <s v="Programado"/>
    <x v="0"/>
    <n v="60"/>
    <n v="0"/>
    <n v="0"/>
    <n v="0"/>
    <s v="No programado"/>
    <x v="0"/>
    <s v=""/>
    <n v="0"/>
    <n v="0"/>
    <n v="0"/>
    <s v="No programado"/>
    <x v="0"/>
    <s v=""/>
    <n v="0"/>
    <n v="0"/>
    <n v="0"/>
  </r>
  <r>
    <x v="0"/>
    <x v="0"/>
    <x v="0"/>
    <x v="4"/>
    <s v="realizar migración al nuevo proveedor de nube privada."/>
    <s v="Informe de migración e infraestructura instalada"/>
    <d v="2020-03-17T00:00:00"/>
    <d v="2020-07-31T00:00:00"/>
    <n v="7"/>
    <n v="0"/>
    <n v="40"/>
    <x v="0"/>
    <n v="0"/>
    <s v="En desarrollo"/>
    <n v="0"/>
    <s v="Programado"/>
    <x v="0"/>
    <s v=""/>
    <s v="20200331. Dentro del 1er trimestre se adelantó el proceso precontratual de Nube Privada; con corte al presente informe se finalizó la elaboración del simulador y documentos de estudios previos._x000a__x000a_Esta actividad iniciará una vez sea adjudicado el contrato de Nube privada"/>
    <s v="Ninguna dentro del periodo"/>
    <s v="No aplica para el presente seguimiento"/>
    <s v="Programado"/>
    <x v="1"/>
    <s v=""/>
    <n v="0"/>
    <n v="0"/>
    <n v="0"/>
    <s v="Programado"/>
    <x v="1"/>
    <n v="40"/>
    <n v="0"/>
    <n v="0"/>
    <n v="0"/>
    <s v="No programado"/>
    <x v="0"/>
    <s v=""/>
    <n v="0"/>
    <n v="0"/>
    <n v="0"/>
  </r>
  <r>
    <x v="0"/>
    <x v="0"/>
    <x v="0"/>
    <x v="5"/>
    <s v="Fortalecer la gestión de riesgos asociados a servicios tecnológicos al revisar y ajustar el Plan de Recuperación de Desastres - DRP"/>
    <s v="DRP ajustado"/>
    <d v="2020-08-06T00:00:00"/>
    <d v="2020-11-25T00:00:00"/>
    <n v="11"/>
    <n v="0"/>
    <n v="100"/>
    <x v="0"/>
    <n v="0"/>
    <s v="Nueva"/>
    <n v="0"/>
    <s v="No programado"/>
    <x v="0"/>
    <s v=""/>
    <n v="0"/>
    <n v="0"/>
    <n v="0"/>
    <s v="No programado"/>
    <x v="1"/>
    <s v=""/>
    <n v="0"/>
    <n v="0"/>
    <n v="0"/>
    <s v="Programado"/>
    <x v="0"/>
    <s v=""/>
    <n v="0"/>
    <n v="0"/>
    <n v="0"/>
    <s v="Programado"/>
    <x v="1"/>
    <n v="100"/>
    <n v="0"/>
    <n v="0"/>
    <n v="0"/>
  </r>
  <r>
    <x v="0"/>
    <x v="0"/>
    <x v="0"/>
    <x v="6"/>
    <s v="Fortalecer la gestión de riesgos asociados a servicios tecnológicos al implementar las acciones requeridas para cerrar las brechas en el MSPI identificadas a través de la herramienta de diagnóstico de MinTIC"/>
    <s v="Declaración de aplicabilidad  evaluada con su plan de implementación"/>
    <d v="2020-06-25T00:00:00"/>
    <d v="2020-09-19T00:00:00"/>
    <n v="9"/>
    <n v="0"/>
    <n v="100"/>
    <x v="0"/>
    <n v="0"/>
    <s v="Nueva"/>
    <n v="0"/>
    <s v="No programado"/>
    <x v="0"/>
    <s v=""/>
    <n v="0"/>
    <n v="0"/>
    <n v="0"/>
    <s v="Programado"/>
    <x v="1"/>
    <s v=""/>
    <n v="0"/>
    <n v="0"/>
    <n v="0"/>
    <s v="Programado"/>
    <x v="1"/>
    <n v="100"/>
    <n v="0"/>
    <n v="0"/>
    <n v="0"/>
    <s v="No programado"/>
    <x v="0"/>
    <s v=""/>
    <n v="0"/>
    <n v="0"/>
    <n v="0"/>
  </r>
  <r>
    <x v="0"/>
    <x v="0"/>
    <x v="0"/>
    <x v="7"/>
    <s v="Fortalecer la gestión de riesgos asociados a servicios tecnológicos con la implementación de un mecanismo de auditoria al acceso de los datos y uno de previsión de perdida o fuga de datos (DLP)"/>
    <s v="Mecanismo de auditoria al acceso de los datos en operación_x000a__x000a_Mecanismo de prevención de fuga o perdida de datos (DLP)"/>
    <d v="2020-03-02T00:00:00"/>
    <d v="2020-08-31T00:00:00"/>
    <n v="8"/>
    <n v="0"/>
    <n v="100"/>
    <x v="0"/>
    <n v="0"/>
    <s v="En desarrollo"/>
    <n v="0"/>
    <s v="Programado"/>
    <x v="0"/>
    <s v=""/>
    <s v="20200331. En este trimestre se ha realizado revisión de diferentes soluciones técnicas frente al mecanismo de auditoria al acceso de los datos en operación, para lo cual a manera de borrador se cuenta con documentos relacionados a las especificaciones ténicas para iniciar solicitud de información a proveedor conforme lo definido dentro del Manual de Contratación de la ADRES."/>
    <s v="Ninguna dentro del periodo"/>
    <s v="Ver: Trim I\UsuariosPrivilegiados"/>
    <s v="Programado"/>
    <x v="1"/>
    <s v=""/>
    <n v="0"/>
    <n v="0"/>
    <n v="0"/>
    <s v="Programado"/>
    <x v="1"/>
    <n v="100"/>
    <n v="0"/>
    <n v="0"/>
    <n v="0"/>
    <s v="No programado"/>
    <x v="0"/>
    <s v=""/>
    <n v="0"/>
    <n v="0"/>
    <n v="0"/>
  </r>
  <r>
    <x v="0"/>
    <x v="0"/>
    <x v="0"/>
    <x v="8"/>
    <s v="Realizar el seguimiento a la ejecución del PETI"/>
    <s v="2 Informes de seguimiento y ejecución."/>
    <d v="2020-01-01T00:00:00"/>
    <d v="2020-12-31T00:00:00"/>
    <n v="12"/>
    <n v="0"/>
    <n v="100"/>
    <x v="0"/>
    <n v="0"/>
    <s v="En desarrollo"/>
    <n v="0"/>
    <s v="Programado"/>
    <x v="0"/>
    <s v=""/>
    <s v="2020331:Se solicitó la  modificación de la actividad  Realizar informes trimestrales de seguimiento a la implementación y ejecución del PETI a Realizar informes semestrales de seguimiento a la implementación y ejecución del PETI, teniendo en cuenta que al ser la primera versión del PETI, y los proyectos se están empezando a ejecutar."/>
    <s v="Ninguna dentro del periodo"/>
    <s v="Ver: Trim I\PETI_informes"/>
    <s v="Programado"/>
    <x v="1"/>
    <s v=""/>
    <n v="0"/>
    <n v="0"/>
    <n v="0"/>
    <s v="Programado"/>
    <x v="0"/>
    <s v=""/>
    <n v="0"/>
    <n v="0"/>
    <n v="0"/>
    <s v="Programado"/>
    <x v="1"/>
    <n v="100"/>
    <n v="0"/>
    <n v="0"/>
    <n v="0"/>
  </r>
  <r>
    <x v="0"/>
    <x v="0"/>
    <x v="0"/>
    <x v="9"/>
    <s v="Actualizar a últimas versiones de la plataforma tecnológica (software base)"/>
    <s v="Informe de migración a y plataforma tecnológica operando en última versión estable."/>
    <d v="2020-03-01T00:00:00"/>
    <d v="2020-12-31T00:00:00"/>
    <n v="12"/>
    <n v="0"/>
    <n v="100"/>
    <x v="0"/>
    <n v="0"/>
    <s v="En desarrollo"/>
    <n v="0"/>
    <s v="Programado"/>
    <x v="0"/>
    <s v=""/>
    <s v="20200331. Teniendo en cuenta que el Centro de Datos será cambiado (ver actividad: &quot;Realizar la contratación de nube privada para prestar servicio de nube privada&quot;).  Con el fin de cumplir la necesidad expuesta en la presente actividad dentro de los requerimientos técnicos asociados en el proceso contractual se incluyo que el proveedor debe cumplir con licenciamiento de Sistema Operativo y Motor de Base de Datos a últimas vesiones._x000a__x000a_Esta actividad iniciará una vez sea adjudicado el contrato de Nube privada"/>
    <s v="Ninguna dentro del periodo"/>
    <s v="Ver: Trim I\nubePrivada"/>
    <s v="Programado"/>
    <x v="1"/>
    <s v=""/>
    <n v="0"/>
    <n v="0"/>
    <n v="0"/>
    <s v="Programado"/>
    <x v="0"/>
    <s v=""/>
    <n v="0"/>
    <n v="0"/>
    <n v="0"/>
    <s v="Programado"/>
    <x v="1"/>
    <n v="100"/>
    <n v="0"/>
    <n v="0"/>
    <n v="0"/>
  </r>
  <r>
    <x v="0"/>
    <x v="0"/>
    <x v="0"/>
    <x v="10"/>
    <s v="Mejorar la gestión y operación de la Dirección de Gestión de TIC"/>
    <s v="Procesos de gestión de DGTIC aprobados y adoptados."/>
    <d v="2020-04-01T00:00:00"/>
    <d v="2020-08-31T00:00:00"/>
    <n v="8"/>
    <n v="0"/>
    <n v="100"/>
    <x v="0"/>
    <n v="0"/>
    <s v="Nueva"/>
    <n v="0"/>
    <s v="No programado"/>
    <x v="0"/>
    <s v=""/>
    <n v="0"/>
    <n v="0"/>
    <n v="0"/>
    <s v="Programado"/>
    <x v="1"/>
    <s v=""/>
    <n v="0"/>
    <n v="0"/>
    <n v="0"/>
    <s v="Programado"/>
    <x v="1"/>
    <n v="100"/>
    <n v="0"/>
    <n v="0"/>
    <n v="0"/>
    <s v="No programado"/>
    <x v="0"/>
    <s v=""/>
    <n v="0"/>
    <n v="0"/>
    <n v="0"/>
  </r>
  <r>
    <x v="0"/>
    <x v="0"/>
    <x v="0"/>
    <x v="11"/>
    <s v="Formular una propuesta para un ajuste en la organización actual de la DGTIC"/>
    <s v="Propuesta de ajuste organizacional de la planta actual de la DGTIC"/>
    <d v="2020-06-01T00:00:00"/>
    <d v="2020-08-31T00:00:00"/>
    <n v="8"/>
    <n v="0"/>
    <n v="100"/>
    <x v="0"/>
    <n v="0"/>
    <s v="Nueva"/>
    <n v="0"/>
    <s v="No programado"/>
    <x v="0"/>
    <s v=""/>
    <n v="0"/>
    <n v="0"/>
    <n v="0"/>
    <s v="Programado"/>
    <x v="1"/>
    <s v=""/>
    <n v="0"/>
    <n v="0"/>
    <n v="0"/>
    <s v="Programado"/>
    <x v="1"/>
    <n v="100"/>
    <n v="0"/>
    <n v="0"/>
    <n v="0"/>
    <s v="No programado"/>
    <x v="0"/>
    <s v=""/>
    <n v="0"/>
    <n v="0"/>
    <n v="0"/>
  </r>
  <r>
    <x v="0"/>
    <x v="0"/>
    <x v="1"/>
    <x v="12"/>
    <s v="Fortalecer el proceso de gestión documental con la implementación y puesta en operación del sistema de información ORFEO"/>
    <s v="Orfeo en operación"/>
    <d v="2020-02-10T00:00:00"/>
    <d v="2020-10-16T00:00:00"/>
    <n v="10"/>
    <n v="0"/>
    <n v="100"/>
    <x v="0"/>
    <n v="0"/>
    <s v="En desarrollo"/>
    <n v="0"/>
    <s v="Programado"/>
    <x v="0"/>
    <s v=""/>
    <s v="20200331: El proceso fue adjudicado el 30 de enero de 2020 con contrato número 106 del 2020. El 10 de febrero se dio inicio del proyecto y con corte al último seguimiento (17/03/2020) antes del presente informe se tiene un avance real del 16.72%. _x000a_Sin embargo, con corte al presente informe las actividades relacionadas al Alistamiento y entrega del acceso de la plataforma tecnológica por parte de ADRES e  Instalación de la aplicación (código fuente y protocolos de comunicación) ya se encuentra finalizadas. _x000a__x000a_Quedando pendiente por finalizar: Alistamiento de usuarios terceros y Matriz TRD."/>
    <s v="No aplica para la presente actividad"/>
    <s v="Ver: Trim I\Orfeo"/>
    <s v="Programado"/>
    <x v="1"/>
    <s v=""/>
    <n v="0"/>
    <n v="0"/>
    <n v="0"/>
    <s v="Programado"/>
    <x v="0"/>
    <s v=""/>
    <n v="0"/>
    <n v="0"/>
    <n v="0"/>
    <s v="Programado"/>
    <x v="1"/>
    <n v="100"/>
    <n v="0"/>
    <n v="0"/>
    <n v="0"/>
  </r>
  <r>
    <x v="0"/>
    <x v="0"/>
    <x v="1"/>
    <x v="13"/>
    <s v="Realizar las adecuaciones o implementaciones para contar con una solución tecnológica que soporte el proceso de compra de cartera, Reintegros, Corrección de Registros Aprobados, Giro Directo _x000a_Contribución Parcial, Incapacidades, Prestaciones Económicas."/>
    <s v="Solución tecnológica que soporte el proceso de compra de cartera implementado"/>
    <d v="2020-02-01T00:00:00"/>
    <d v="2020-12-31T00:00:00"/>
    <n v="12"/>
    <n v="0"/>
    <n v="100"/>
    <x v="0"/>
    <n v="0"/>
    <s v="En desarrollo"/>
    <n v="0"/>
    <s v="Programado"/>
    <x v="0"/>
    <s v=""/>
    <s v="20200331:Se realizó una propuesta   por parte de la DGTIC al área funcional encargada, validando como se llevará la solicitud de compra de cartera (contingencia Emergencia sanitaria), en la cual se definió alcance de la solución enmarcada dentro del uso de CRM a través de flujos de trabajo."/>
    <s v="No aplica para la presente actividad"/>
    <s v="Ver: Trim I\CompraCartera"/>
    <s v="Programado"/>
    <x v="1"/>
    <s v=""/>
    <n v="0"/>
    <n v="0"/>
    <n v="0"/>
    <s v="Programado"/>
    <x v="0"/>
    <s v=""/>
    <n v="0"/>
    <n v="0"/>
    <n v="0"/>
    <s v="Programado"/>
    <x v="1"/>
    <n v="100"/>
    <n v="0"/>
    <n v="0"/>
    <n v="0"/>
  </r>
  <r>
    <x v="0"/>
    <x v="0"/>
    <x v="1"/>
    <x v="14"/>
    <s v="Realizar las adecuaciones o implementaciones para contar con una solución tecnológica que soporte los cambios normativos de recobros, reclamaciones y reconocimiento y liquidación de UPC."/>
    <s v="Soluciones tecnológicas para fortalecer&lt; los proceso de recobros, reclamaciones y  reconocimiento y liquidación de UPC implementada"/>
    <d v="2020-02-01T00:00:00"/>
    <d v="2020-12-31T00:00:00"/>
    <n v="12"/>
    <n v="0"/>
    <n v="100"/>
    <x v="0"/>
    <n v="0"/>
    <s v="En desarrollo"/>
    <n v="0"/>
    <s v="Programado"/>
    <x v="0"/>
    <s v=""/>
    <s v="20200331. _x000a_Durante este trimestre, frente a reclamaciones  no se ha llevado a cabo nuevos desarrollos o adecuaciones al sistema de información._x000a__x000a_Frente a recobros, se está trabajando en la reingenieria para adptación de punto final, cuyo fue requerimiento creado con tiquete número CAS-106989-Y7Z7Y2, conforme al procedimiento de gestión de requerimiento."/>
    <s v="No aplica para la presente actividad"/>
    <s v="Ver: Trim I\Adecuaciones"/>
    <s v="Programado"/>
    <x v="1"/>
    <s v=""/>
    <n v="0"/>
    <n v="0"/>
    <n v="0"/>
    <s v="Programado"/>
    <x v="0"/>
    <s v=""/>
    <n v="0"/>
    <n v="0"/>
    <n v="0"/>
    <s v="Programado"/>
    <x v="1"/>
    <n v="100"/>
    <n v="0"/>
    <n v="0"/>
    <n v="0"/>
  </r>
  <r>
    <x v="0"/>
    <x v="0"/>
    <x v="1"/>
    <x v="15"/>
    <s v="Identificar e implementar los requerimientos funcionales y tecnológicos relacionados a la Gestión de Afiliados"/>
    <s v="Mecanismos que soportan el proceso de gestión de afiliados Fortalecidos en construcción (Fecha estimada de terminación 22/03/2021)"/>
    <d v="2020-08-11T00:00:00"/>
    <d v="2020-12-31T00:00:00"/>
    <n v="12"/>
    <n v="0"/>
    <n v="50"/>
    <x v="0"/>
    <n v="0"/>
    <s v="Nueva"/>
    <n v="0"/>
    <s v="No programado"/>
    <x v="0"/>
    <s v=""/>
    <n v="0"/>
    <n v="0"/>
    <n v="0"/>
    <s v="No programado"/>
    <x v="1"/>
    <s v=""/>
    <n v="0"/>
    <n v="0"/>
    <n v="0"/>
    <s v="Programado"/>
    <x v="0"/>
    <s v=""/>
    <n v="0"/>
    <n v="0"/>
    <n v="0"/>
    <s v="Programado"/>
    <x v="1"/>
    <n v="50"/>
    <n v="0"/>
    <n v="0"/>
    <n v="0"/>
  </r>
  <r>
    <x v="0"/>
    <x v="0"/>
    <x v="1"/>
    <x v="15"/>
    <s v="Identificar e implementar los requerimientos funcionales y tecnológicos relacionados a mejorar los canales de entrega de datos de afiliados a la BDUA"/>
    <s v="Documento de requerimientos funcionales y tecnológicos para los web Services. _x000a_Documentación técnica de los web Services definidos."/>
    <d v="2020-01-01T00:00:00"/>
    <d v="2020-12-31T00:00:00"/>
    <n v="12"/>
    <n v="0"/>
    <n v="50"/>
    <x v="0"/>
    <n v="0"/>
    <s v="En desarrollo"/>
    <n v="0"/>
    <s v="Programado"/>
    <x v="0"/>
    <s v=""/>
    <s v="20200331. Esta actividad conforme con la planeación interna, se empezará a desarrollar una vez se termine las  actividades &quot;Definir las características que perfilan la calidad de los datos &quot;Definir y diseñar la arquitectura de datos&quot;"/>
    <s v="Ninguna dentro del periodo"/>
    <s v="No aplica para el presente seguimiento"/>
    <s v="Programado"/>
    <x v="1"/>
    <s v=""/>
    <n v="0"/>
    <n v="0"/>
    <n v="0"/>
    <s v="Programado"/>
    <x v="0"/>
    <s v=""/>
    <n v="0"/>
    <n v="0"/>
    <n v="0"/>
    <s v="Programado"/>
    <x v="1"/>
    <n v="50"/>
    <n v="0"/>
    <n v="0"/>
    <n v="0"/>
  </r>
  <r>
    <x v="0"/>
    <x v="1"/>
    <x v="2"/>
    <x v="16"/>
    <s v="Construir y poblar la base de datos maestra y de referencia inicial Fase I"/>
    <s v="Base de datos maestra y de referencia poblada"/>
    <d v="2020-05-05T00:00:00"/>
    <d v="2020-11-02T00:00:00"/>
    <n v="11"/>
    <n v="0"/>
    <n v="100"/>
    <x v="0"/>
    <n v="0"/>
    <s v="Nueva"/>
    <n v="0"/>
    <s v="No programado"/>
    <x v="0"/>
    <s v=""/>
    <n v="0"/>
    <n v="0"/>
    <n v="0"/>
    <s v="Programado"/>
    <x v="1"/>
    <s v=""/>
    <n v="0"/>
    <n v="0"/>
    <n v="0"/>
    <s v="Programado"/>
    <x v="0"/>
    <s v=""/>
    <n v="0"/>
    <n v="0"/>
    <n v="0"/>
    <s v="Programado"/>
    <x v="1"/>
    <n v="100"/>
    <n v="0"/>
    <n v="0"/>
    <n v="0"/>
  </r>
  <r>
    <x v="0"/>
    <x v="1"/>
    <x v="2"/>
    <x v="17"/>
    <s v="Construir y poblar una bodega de datos"/>
    <s v="Bodega de datos"/>
    <d v="2020-03-31T00:00:00"/>
    <d v="2020-12-31T00:00:00"/>
    <n v="12"/>
    <n v="0"/>
    <n v="100"/>
    <x v="0"/>
    <n v="0"/>
    <s v="En desarrollo"/>
    <n v="0"/>
    <s v="Programado"/>
    <x v="0"/>
    <s v=""/>
    <s v="20200331. Esta actividad conforme con la Fecha Inicial programada no se ha comenzado."/>
    <s v="Ninguna dentro del periodo"/>
    <s v="No aplica para el presente seguimiento"/>
    <s v="Programado"/>
    <x v="1"/>
    <s v=""/>
    <n v="0"/>
    <n v="0"/>
    <n v="0"/>
    <s v="Programado"/>
    <x v="0"/>
    <s v=""/>
    <n v="0"/>
    <n v="0"/>
    <n v="0"/>
    <s v="Programado"/>
    <x v="1"/>
    <n v="100"/>
    <n v="0"/>
    <n v="0"/>
    <n v="0"/>
  </r>
  <r>
    <x v="0"/>
    <x v="1"/>
    <x v="2"/>
    <x v="18"/>
    <s v="Definir las características que perfilan la calidad de los datos"/>
    <s v="Perfilamiento de datos"/>
    <d v="2020-03-01T00:00:00"/>
    <d v="2020-07-31T00:00:00"/>
    <n v="7"/>
    <n v="0"/>
    <n v="100"/>
    <x v="0"/>
    <n v="0"/>
    <s v="En desarrollo"/>
    <n v="0"/>
    <s v="Programado"/>
    <x v="0"/>
    <s v=""/>
    <s v="20200331. Al interior de la DGTIC se inició con la definición de las características de perfilamiento de la calidad de los datos. Para lo cual se llevó a cabo la identificación de datos por régimen (contributivo, subsidiado, excepción, tal como se puede ver dentro de la evidencia adjunta para la presente actividad._x000a__x000a_Se aclara que teniendo en cuenta la fecha de duración de esta actividad, la evidencia reportada es de manera parcial"/>
    <s v="Ninguna dentro del periodo"/>
    <s v="Ver: Trim I\PerfilamientoDatos"/>
    <s v="Programado"/>
    <x v="1"/>
    <s v=""/>
    <n v="0"/>
    <n v="0"/>
    <n v="0"/>
    <s v="Programado"/>
    <x v="1"/>
    <n v="100"/>
    <n v="0"/>
    <n v="0"/>
    <n v="0"/>
    <s v="No programado"/>
    <x v="0"/>
    <s v=""/>
    <n v="0"/>
    <n v="0"/>
    <n v="0"/>
  </r>
  <r>
    <x v="0"/>
    <x v="1"/>
    <x v="2"/>
    <x v="19"/>
    <s v="Generar y publicar conjunto de datos abiertos"/>
    <s v="Conjunto de datos abiertos publicado"/>
    <d v="2020-03-01T00:00:00"/>
    <d v="2020-06-30T00:00:00"/>
    <n v="6"/>
    <n v="0"/>
    <n v="100"/>
    <x v="0"/>
    <n v="0"/>
    <s v="En desarrollo"/>
    <n v="0"/>
    <s v="Programado"/>
    <x v="0"/>
    <s v=""/>
    <s v="20200331. El 20 de marzo de 2020 el procedimiento de Gestión de datos abiertos fue publicado, teniendo en cuenta esto, el pasado 30 de marzo de 2020 se llevó a cabo una reunión vía Team con el propósito de definir el primer conjunto de datos abiertos."/>
    <n v="0"/>
    <s v="Ver: Procedimiento publicado https://bit.ly/2xHP8Bs_x000a__x000a_Avances definición conjunto de datos:Trim I\DatosAbiertos"/>
    <s v="Programado"/>
    <x v="0"/>
    <n v="100"/>
    <n v="0"/>
    <n v="0"/>
    <n v="0"/>
    <s v="No programado"/>
    <x v="0"/>
    <s v=""/>
    <n v="0"/>
    <n v="0"/>
    <n v="0"/>
    <s v="No programado"/>
    <x v="0"/>
    <s v=""/>
    <n v="0"/>
    <n v="0"/>
    <n v="0"/>
  </r>
  <r>
    <x v="0"/>
    <x v="1"/>
    <x v="2"/>
    <x v="20"/>
    <s v="Definir y diseñar la arquitectura de datos"/>
    <s v="Arquitectura de datos documentada"/>
    <d v="2020-03-09T00:00:00"/>
    <d v="2020-09-30T00:00:00"/>
    <n v="9"/>
    <n v="0"/>
    <n v="100"/>
    <x v="0"/>
    <n v="0"/>
    <s v="En desarrollo"/>
    <n v="0"/>
    <s v="Programado"/>
    <x v="0"/>
    <s v=""/>
    <s v="20200331. Debido a la contingencia de Sanidad, el proceso de contratación que soportará el desarrollo de la presente actividad no se ha llevado a cabo."/>
    <s v="Ninguna dentro del periodo"/>
    <s v="No aplica para el presente seguimiento"/>
    <s v="Programado"/>
    <x v="1"/>
    <s v=""/>
    <n v="0"/>
    <n v="0"/>
    <n v="0"/>
    <s v="Programado"/>
    <x v="1"/>
    <n v="100"/>
    <n v="0"/>
    <n v="0"/>
    <n v="0"/>
    <s v="No programado"/>
    <x v="0"/>
    <s v=""/>
    <n v="0"/>
    <n v="0"/>
    <n v="0"/>
  </r>
  <r>
    <x v="0"/>
    <x v="1"/>
    <x v="2"/>
    <x v="21"/>
    <s v="Actualizar inventario de activos de Información de los procesos de la ADRES"/>
    <s v="Matriz de activos de información actualizada"/>
    <d v="2020-02-01T00:00:00"/>
    <d v="2020-12-31T00:00:00"/>
    <n v="12"/>
    <n v="0"/>
    <n v="20"/>
    <x v="0"/>
    <n v="0"/>
    <s v="En desarrollo"/>
    <n v="0"/>
    <s v="Programado"/>
    <x v="0"/>
    <s v=""/>
    <s v="20200331. Para este seguimiento no se contó con actividades planeadas para la actualización de la matriz de activos de información de los proceso de la ADRES. Sin embargo, teniendo en cuenta la actualización del RNBD, la cual se debe hacer antes del 31 de marzo de cada año; se actualizó el inventario de activos de información ingresando 6 nuevos activos (Expediente historia laboral inactivos, Registro de accidentes de trabajo, Perfil Sociodemográfico GETH-F27, SII_PRE - Procesos de Repetición, CRM y Base Contratistas)_x000a__x000a_Adicionalmente, se relacionaron los activos de información que se identificaron dentro de la clasificación de riesgos por procesos que se tuvo el año anterior."/>
    <n v="0"/>
    <s v=" A continuación, se presentan los enlaces del Registro de Activos de Información - RAI (https://bit.ly/343Vwiw) y del Índice de Información Clasificada (https://www.datos.gov.co/Participaci-n-ciudadana/-ndice-de-Informaci-n-Clasificada-y-Reservada/dvkd-syp3)._x000a__x000a_La matriz completa de activos de información, se encuentra bajo custodia del  líder de Seguridad de la Información."/>
    <s v="Programado"/>
    <x v="1"/>
    <s v=""/>
    <n v="0"/>
    <n v="0"/>
    <n v="0"/>
    <s v="Programado"/>
    <x v="0"/>
    <s v=""/>
    <n v="0"/>
    <n v="0"/>
    <n v="0"/>
    <s v="Programado"/>
    <x v="1"/>
    <n v="20"/>
    <n v="0"/>
    <n v="0"/>
    <n v="0"/>
  </r>
  <r>
    <x v="0"/>
    <x v="1"/>
    <x v="2"/>
    <x v="21"/>
    <s v="Gestionar el MSPI con la socialización al interior de la ADRES en temas de Seguridad y Privacidad de la Información"/>
    <s v="Memorias de la capacitación (Presentación, listados de asistencia"/>
    <d v="2020-02-01T00:00:00"/>
    <d v="2020-12-31T00:00:00"/>
    <n v="12"/>
    <n v="0"/>
    <n v="10"/>
    <x v="0"/>
    <n v="0"/>
    <s v="En desarrollo"/>
    <n v="0"/>
    <s v="Programado"/>
    <x v="0"/>
    <s v=""/>
    <s v="20200331. las capacitaciones que se tienen planeadas para este 2020 se llevarán a cabo finalizando cada semestre._x000a_Sin embargo, durante estos 3 primeros meses se llevó acabo la capacitación del uso del múltiple factor de autenticación indicando el porque se optó por tomar dicha política de configuración._x000a__x000a_Ahora bien, frente al tema propuesto para el 1er trimestre, ya se planeó las reuniones iniciales para validar la documentación relacionada al Plan de Continuidad de Negocio y Plan de Recuperación de Desastres, temas que de manera conjunta serán socializados junto con la OAPCR "/>
    <n v="0"/>
    <s v="Como evidencias se tiene:_x000a_Registro de la asistencia por grupo capacitado. Ver (Trim I\MFA)_x000a__x000a_Adicionalmente, se debe puede hacer validación del acceso ingresando desde el exterior de la ADRES, en donde se solicitará el MFA configurado."/>
    <s v="Programado"/>
    <x v="1"/>
    <s v=""/>
    <n v="0"/>
    <n v="0"/>
    <n v="0"/>
    <s v="Programado"/>
    <x v="0"/>
    <s v=""/>
    <n v="0"/>
    <n v="0"/>
    <n v="0"/>
    <s v="Programado"/>
    <x v="1"/>
    <n v="10"/>
    <n v="0"/>
    <n v="0"/>
    <n v="0"/>
  </r>
  <r>
    <x v="0"/>
    <x v="1"/>
    <x v="2"/>
    <x v="21"/>
    <s v="Implementar doble factor de autenticación en los procesos de la ADRES"/>
    <s v="Doble Factor de autenticación implementado"/>
    <d v="2020-02-01T00:00:00"/>
    <d v="2020-04-30T00:00:00"/>
    <n v="4"/>
    <n v="0"/>
    <n v="30"/>
    <x v="0"/>
    <n v="30"/>
    <s v="Finalizada"/>
    <n v="43899"/>
    <s v="Programado"/>
    <x v="0"/>
    <s v=""/>
    <s v="20200331. Desde el 03 de febrero y hasta el 09 de marzo, se llevó a cabo la implementación del Doble Factor de autenticación dentro de la Entidad - MFA; para lo cual, en reuniones semanales se habilitó las diferentes dependencias para que les aplicará la nueva política de ingreso. _x000a_Al finalizar el presente informe se tienen 351 cuentas habilitadas."/>
    <s v="Aunque la actividad se terminó conforme con la programación definida, se dificultó el desarrollo de la misma por falta de la asistencia de las personas citadas, siendo las capacitaciones a Dirección de Otras Prestaciones, Dirección Administrativa y Financiera y Oficina Asesora Jurídica las que mayor grado de inasistencia se tuvo"/>
    <s v="Como evidencias se tiene:_x000a_Registro de la asistencia por grupo capacitado. Ver (Trim I\MFA)_x000a__x000a_Adicionalmente, se debe puede hacer validación del acceso ingresando desde el exterior de la ADRES, en donde se solicitará el MFA configurado."/>
    <s v="Programado"/>
    <x v="0"/>
    <n v="30"/>
    <n v="0"/>
    <n v="0"/>
    <n v="0"/>
    <s v="No programado"/>
    <x v="0"/>
    <s v=""/>
    <n v="0"/>
    <n v="0"/>
    <n v="0"/>
    <s v="No programado"/>
    <x v="0"/>
    <s v=""/>
    <n v="0"/>
    <n v="0"/>
    <n v="0"/>
  </r>
  <r>
    <x v="0"/>
    <x v="1"/>
    <x v="2"/>
    <x v="21"/>
    <s v="Realizar análisis de vulnerabilidades dentro de la infraestructura tecnológica de la Entidad"/>
    <s v="Informe de Análisis de vulnerabilidades"/>
    <d v="2020-08-01T00:00:00"/>
    <d v="2020-12-31T00:00:00"/>
    <n v="12"/>
    <n v="0"/>
    <n v="30"/>
    <x v="0"/>
    <n v="0"/>
    <s v="Nueva"/>
    <n v="0"/>
    <s v="No programado"/>
    <x v="0"/>
    <s v=""/>
    <n v="0"/>
    <n v="0"/>
    <n v="0"/>
    <s v="No programado"/>
    <x v="1"/>
    <s v=""/>
    <n v="0"/>
    <n v="0"/>
    <n v="0"/>
    <s v="Programado"/>
    <x v="0"/>
    <s v=""/>
    <n v="0"/>
    <n v="0"/>
    <n v="0"/>
    <s v="Programado"/>
    <x v="1"/>
    <n v="30"/>
    <n v="0"/>
    <n v="0"/>
    <n v="0"/>
  </r>
  <r>
    <x v="0"/>
    <x v="1"/>
    <x v="2"/>
    <x v="21"/>
    <s v="Realizar campañas de sensibilización sobre la Seguridad de la Información"/>
    <s v="Memorias de sensibilización ( Boletín electrónico, fondos de pantalla)"/>
    <d v="2020-02-01T00:00:00"/>
    <d v="2020-12-31T00:00:00"/>
    <n v="12"/>
    <n v="0"/>
    <n v="10"/>
    <x v="0"/>
    <n v="0"/>
    <s v="En desarrollo"/>
    <n v="0"/>
    <s v="Programado"/>
    <x v="0"/>
    <s v=""/>
    <s v="20200331. Durante este trimestre, se llevó a cabo la generación de contenidos de sensibilización los cuales fueron dispuestos a través del boletín de Sintonía y desde el correo: adres.csirt@adres.gov.co. _x000a_Dentro de los temas tratados se tiene: (i) Plan de continuidad del negocio. (ii) Correos con información maliciosa suplantando al MSPS"/>
    <s v="Ninguna dentro del periodo"/>
    <s v="Ver: Trim I\Sensibilización"/>
    <s v="Programado"/>
    <x v="1"/>
    <s v=""/>
    <n v="0"/>
    <n v="0"/>
    <n v="0"/>
    <s v="Programado"/>
    <x v="0"/>
    <s v=""/>
    <n v="0"/>
    <n v="0"/>
    <n v="0"/>
    <s v="Programado"/>
    <x v="1"/>
    <n v="10"/>
    <n v="0"/>
    <n v="0"/>
    <n v="0"/>
  </r>
  <r>
    <x v="0"/>
    <x v="1"/>
    <x v="3"/>
    <x v="22"/>
    <s v="Diagnóstico de la Gestión del Conocimiento"/>
    <s v="Documento ejecutivo de diagnóstico de la política de Gestión del Conocimiento y sus respectivos soportes"/>
    <d v="2020-02-01T00:00:00"/>
    <d v="2020-03-30T00:00:00"/>
    <n v="3"/>
    <n v="0"/>
    <n v="40"/>
    <x v="1"/>
    <n v="40"/>
    <s v="Finalizada"/>
    <n v="43900"/>
    <s v="Programado"/>
    <x v="1"/>
    <n v="40"/>
    <s v="Se dio cumplimiento con la elaboración del autodiagnóstico de la política de Gestión del Conocimiento e Innovación, con la socialización a la líder y equipo temático y se documentó el ejercicio en el documento adjunto. "/>
    <s v="Lograr la articulación de todo el personal que aporta al cumplimiento de este producto fue valiosa, aunque por momentos se dficultaba generar mesas de trabajo por las agendas de los integrantes."/>
    <s v="1. Diagnostico_ADRES_Gestion_del_Conocimiento_2020_x000a_2. Anexo_2_Autodiagnostico_gestion_conocimiento  Anexo 3 Plan acción 2020_x000a_3. Anexo_1_Memorando_Designacion_líder_temático_x000a_4. Correo_remision_autodiagnóstico_elaborado_x000a_5. Presentación_autodiagnóstico_Gestión_del_Conocimiento_16032020"/>
    <s v="No programado"/>
    <x v="1"/>
    <s v=""/>
    <n v="0"/>
    <n v="0"/>
    <n v="0"/>
    <s v="No programado"/>
    <x v="0"/>
    <s v=""/>
    <n v="0"/>
    <n v="0"/>
    <n v="0"/>
    <s v="No programado"/>
    <x v="0"/>
    <s v=""/>
    <n v="0"/>
    <n v="0"/>
    <n v="0"/>
  </r>
  <r>
    <x v="0"/>
    <x v="1"/>
    <x v="3"/>
    <x v="22"/>
    <s v="Formulación del modelo de Gestión y operación del Conocimiento Institucional"/>
    <s v="Documento con la descripción del modelo"/>
    <d v="2020-04-01T00:00:00"/>
    <d v="2020-06-30T00:00:00"/>
    <n v="6"/>
    <n v="0"/>
    <n v="60"/>
    <x v="1"/>
    <n v="0"/>
    <s v="Nueva"/>
    <n v="0"/>
    <s v="No programado"/>
    <x v="0"/>
    <s v=""/>
    <n v="0"/>
    <n v="0"/>
    <n v="0"/>
    <s v="Programado"/>
    <x v="0"/>
    <n v="60"/>
    <n v="0"/>
    <n v="0"/>
    <n v="0"/>
    <s v="No programado"/>
    <x v="0"/>
    <s v=""/>
    <n v="0"/>
    <n v="0"/>
    <n v="0"/>
    <s v="No programado"/>
    <x v="0"/>
    <s v=""/>
    <n v="0"/>
    <n v="0"/>
    <n v="0"/>
  </r>
  <r>
    <x v="0"/>
    <x v="1"/>
    <x v="3"/>
    <x v="23"/>
    <s v="Diseñar  y elaborar un tablero de Control con los indicadores y datos estratégicos y misionales de la entidad"/>
    <s v="Tablero de Control de Datos y metodología definidos"/>
    <d v="2020-02-01T00:00:00"/>
    <d v="2020-04-30T00:00:00"/>
    <n v="4"/>
    <n v="115000000"/>
    <n v="100"/>
    <x v="1"/>
    <n v="0"/>
    <s v="En desarrollo"/>
    <n v="0"/>
    <s v="Programado"/>
    <x v="0"/>
    <s v=""/>
    <s v="Se elaboró el doocumento IRIS con la arquitectura del sistema de información global de la entidad, el cual se encuentra en revisión de la jefatura de la OAPCR, para la posterior etapa de caracterización de los sistemas de información existentes, y las reuniones con los administradores y usuarios de los mismos para definir alcances y tipos de reportes"/>
    <s v="Encontrar documentación al respecto, más allá del PETI de la DGTICS. Esto llevo a implementar la estrategia de las reuniones con las áreas para construir la información desde esa perspectiva"/>
    <s v="Documento Arquitectura del Sistema de Información IRIS"/>
    <s v="Programado"/>
    <x v="0"/>
    <n v="100"/>
    <n v="0"/>
    <n v="0"/>
    <n v="0"/>
    <s v="No programado"/>
    <x v="0"/>
    <s v=""/>
    <n v="0"/>
    <n v="0"/>
    <n v="0"/>
    <s v="No programado"/>
    <x v="0"/>
    <s v=""/>
    <n v="0"/>
    <n v="0"/>
    <n v="0"/>
  </r>
  <r>
    <x v="0"/>
    <x v="1"/>
    <x v="4"/>
    <x v="24"/>
    <s v="Diseñar, construir e implantar el PUR"/>
    <s v="Portal Web en construcción (Fecha estimada de terminación 19/02/2021)"/>
    <d v="2020-08-10T00:00:00"/>
    <d v="2020-12-31T00:00:00"/>
    <n v="12"/>
    <n v="0"/>
    <n v="100"/>
    <x v="0"/>
    <n v="0"/>
    <s v="Nueva"/>
    <n v="0"/>
    <s v="No programado"/>
    <x v="0"/>
    <s v=""/>
    <n v="0"/>
    <n v="0"/>
    <n v="0"/>
    <s v="No programado"/>
    <x v="1"/>
    <s v=""/>
    <n v="0"/>
    <n v="0"/>
    <n v="0"/>
    <s v="Programado"/>
    <x v="0"/>
    <s v=""/>
    <n v="0"/>
    <n v="0"/>
    <n v="0"/>
    <s v="Programado"/>
    <x v="1"/>
    <n v="100"/>
    <n v="0"/>
    <n v="0"/>
    <n v="0"/>
  </r>
  <r>
    <x v="0"/>
    <x v="1"/>
    <x v="4"/>
    <x v="25"/>
    <s v="Diseñar e implementar la estructura y funcionalidades de la extranet fase 1 y la Página Web (Portal Web) "/>
    <s v="Portal Web en construcción (Fecha estimada de terminación 19/02/2021)"/>
    <d v="2020-08-10T00:00:00"/>
    <d v="2020-12-31T00:00:00"/>
    <n v="12"/>
    <n v="0"/>
    <n v="50"/>
    <x v="0"/>
    <n v="0"/>
    <s v="Nueva"/>
    <n v="0"/>
    <s v="No programado"/>
    <x v="0"/>
    <s v=""/>
    <n v="0"/>
    <n v="0"/>
    <n v="0"/>
    <s v="No programado"/>
    <x v="1"/>
    <s v=""/>
    <n v="0"/>
    <n v="0"/>
    <n v="0"/>
    <s v="Programado"/>
    <x v="0"/>
    <s v=""/>
    <n v="0"/>
    <n v="0"/>
    <n v="0"/>
    <s v="Programado"/>
    <x v="1"/>
    <n v="50"/>
    <n v="0"/>
    <n v="0"/>
    <n v="0"/>
  </r>
  <r>
    <x v="0"/>
    <x v="1"/>
    <x v="4"/>
    <x v="25"/>
    <s v="Levantar y documentar los requerimientos funcionales y tecnológicos de la extranet"/>
    <s v="Documento de requerimientos funcionales y tecnológicos de la extranet"/>
    <d v="2020-03-03T00:00:00"/>
    <d v="2020-07-31T00:00:00"/>
    <n v="7"/>
    <n v="0"/>
    <n v="50"/>
    <x v="0"/>
    <n v="0"/>
    <s v="En desarrollo"/>
    <n v="0"/>
    <s v="Programado"/>
    <x v="0"/>
    <s v=""/>
    <s v="20200331: Se solicitó cambiarla fecha de cumplimiento de esta actividad ya que al revisar el alcance de gov.co, el MinTIC remitirá una serie de guías en donde se indicarán los diferentes lineamientos que deberán ser tenidos en cuenta dentro de los diferentes portales de las Entidades, las cuales fueron entregados para comentarios en la semana del 01 de abril. Por lo cual, hasta el momento no se ha desarrollado actividad alguna en espera de los requerimientos normativos que se deben tener en cuenta. "/>
    <s v="No aplica para la presente actividad"/>
    <s v="Ver: Trim I\Extranet"/>
    <s v="Programado"/>
    <x v="1"/>
    <s v=""/>
    <n v="0"/>
    <n v="0"/>
    <n v="0"/>
    <s v="Programado"/>
    <x v="1"/>
    <n v="50"/>
    <n v="0"/>
    <n v="0"/>
    <n v="0"/>
    <s v="No programado"/>
    <x v="0"/>
    <s v=""/>
    <n v="0"/>
    <n v="0"/>
    <n v="0"/>
  </r>
  <r>
    <x v="0"/>
    <x v="2"/>
    <x v="5"/>
    <x v="26"/>
    <s v="Divulgar e invitar a los funcionarios de la entidad a realizar el curso virtual de lenguaje claro del DNP"/>
    <s v="Certificados de los funcionarios_x000a_Piezas de divulgación socializadas (invitaciones)"/>
    <d v="2020-05-04T00:00:00"/>
    <d v="2020-12-15T00:00:00"/>
    <n v="12"/>
    <n v="0"/>
    <n v="34"/>
    <x v="2"/>
    <n v="0"/>
    <s v="Nueva"/>
    <n v="0"/>
    <s v="No programado"/>
    <x v="0"/>
    <s v=""/>
    <n v="0"/>
    <n v="0"/>
    <n v="0"/>
    <s v="Programado"/>
    <x v="1"/>
    <s v=""/>
    <n v="0"/>
    <n v="0"/>
    <n v="0"/>
    <s v="Programado"/>
    <x v="0"/>
    <s v=""/>
    <n v="0"/>
    <n v="0"/>
    <n v="0"/>
    <s v="Programado"/>
    <x v="1"/>
    <n v="34"/>
    <n v="0"/>
    <n v="0"/>
    <n v="0"/>
  </r>
  <r>
    <x v="0"/>
    <x v="2"/>
    <x v="5"/>
    <x v="26"/>
    <s v="Solicitar a la Dirección de Gestión de Tecnologías de la Información y Comunicaciones - DGTIC, incluir en los estudios de la nueva página web de la entidad, el desarrollo del mecanismo de acceso a las personas con discapacidad visual y su usabilidad."/>
    <s v="Requerimiento técnico realizado."/>
    <d v="2020-04-01T00:00:00"/>
    <d v="2020-04-15T00:00:00"/>
    <n v="4"/>
    <n v="0"/>
    <n v="33"/>
    <x v="2"/>
    <n v="0"/>
    <s v="Nueva"/>
    <n v="0"/>
    <s v="No programado"/>
    <x v="0"/>
    <s v=""/>
    <n v="0"/>
    <n v="0"/>
    <n v="0"/>
    <s v="Programado"/>
    <x v="0"/>
    <n v="33"/>
    <n v="0"/>
    <n v="0"/>
    <n v="0"/>
    <s v="No programado"/>
    <x v="0"/>
    <s v=""/>
    <n v="0"/>
    <n v="0"/>
    <n v="0"/>
    <s v="No programado"/>
    <x v="0"/>
    <s v=""/>
    <n v="0"/>
    <n v="0"/>
    <n v="0"/>
  </r>
  <r>
    <x v="0"/>
    <x v="2"/>
    <x v="5"/>
    <x v="26"/>
    <s v="Realizar capacitación sobre conficto de intereses a los funcionarios y colaboradores de la entidad"/>
    <s v="Listados de asistencia_x000a_Presentación"/>
    <d v="2020-07-01T00:00:00"/>
    <d v="2020-11-30T00:00:00"/>
    <n v="11"/>
    <n v="0"/>
    <n v="33"/>
    <x v="2"/>
    <n v="0"/>
    <s v="Nueva"/>
    <n v="0"/>
    <s v="No programado"/>
    <x v="0"/>
    <s v=""/>
    <n v="0"/>
    <n v="0"/>
    <n v="0"/>
    <s v="No programado"/>
    <x v="1"/>
    <s v=""/>
    <n v="0"/>
    <n v="0"/>
    <n v="0"/>
    <s v="Programado"/>
    <x v="0"/>
    <s v=""/>
    <n v="0"/>
    <n v="0"/>
    <n v="0"/>
    <s v="Programado"/>
    <x v="1"/>
    <n v="33"/>
    <n v="0"/>
    <n v="0"/>
    <n v="0"/>
  </r>
  <r>
    <x v="0"/>
    <x v="2"/>
    <x v="5"/>
    <x v="27"/>
    <s v="Elaboración del cronograma de actividades."/>
    <s v="Cronograma de actividades."/>
    <d v="2020-07-01T00:00:00"/>
    <d v="2020-09-30T00:00:00"/>
    <n v="9"/>
    <n v="0"/>
    <n v="60"/>
    <x v="2"/>
    <n v="0"/>
    <s v="Nueva"/>
    <n v="0"/>
    <s v="No programado"/>
    <x v="0"/>
    <s v=""/>
    <n v="0"/>
    <n v="0"/>
    <n v="0"/>
    <s v="No programado"/>
    <x v="1"/>
    <s v=""/>
    <n v="0"/>
    <n v="0"/>
    <n v="0"/>
    <s v="Programado"/>
    <x v="1"/>
    <n v="60"/>
    <n v="0"/>
    <n v="0"/>
    <n v="0"/>
    <s v="No programado"/>
    <x v="0"/>
    <s v=""/>
    <n v="0"/>
    <n v="0"/>
    <n v="0"/>
  </r>
  <r>
    <x v="0"/>
    <x v="2"/>
    <x v="5"/>
    <x v="27"/>
    <s v="Preparar y presentar  la documentación ante el Comité Institucional de Gestión y Desempeño de la valoración del acervo documental."/>
    <s v="Documento Propuesta al CIG"/>
    <d v="2020-03-01T00:00:00"/>
    <d v="2020-06-30T00:00:00"/>
    <n v="6"/>
    <n v="0"/>
    <n v="40"/>
    <x v="2"/>
    <n v="0"/>
    <s v="En desarrollo"/>
    <n v="0"/>
    <s v="Programado"/>
    <x v="0"/>
    <s v=""/>
    <s v="La presentación fue elaborada y remitida para el Orden del día del comité que se iba a realizar virtual; sin embargo, este no se llevó a cabo por lo cual se solicitó modificar la fecha para el segundo trimestre."/>
    <s v="La reunión no se pudo llevar a cabo por el inicio del aislamiento obligatorio - pandemia Covid-19"/>
    <s v="Correo Electrónico"/>
    <s v="Programado"/>
    <x v="0"/>
    <n v="40"/>
    <n v="0"/>
    <n v="0"/>
    <n v="0"/>
    <s v="No programado"/>
    <x v="0"/>
    <s v=""/>
    <n v="0"/>
    <n v="0"/>
    <n v="0"/>
    <s v="No programado"/>
    <x v="0"/>
    <s v=""/>
    <n v="0"/>
    <n v="0"/>
    <n v="0"/>
  </r>
  <r>
    <x v="0"/>
    <x v="2"/>
    <x v="5"/>
    <x v="28"/>
    <s v="Elaborar el Contexto Estratégico Institucional"/>
    <s v="Documento de Contexto Estratégico aprobado"/>
    <d v="2020-01-15T00:00:00"/>
    <d v="2020-04-30T00:00:00"/>
    <n v="4"/>
    <n v="0"/>
    <n v="30"/>
    <x v="1"/>
    <n v="0"/>
    <s v="En desarrollo"/>
    <n v="0"/>
    <s v="Programado"/>
    <x v="0"/>
    <s v=""/>
    <s v="Se elaboró el documento de Contexto Estratégico Institucional, el cual se encuentra en revisión por parte de jefatura de OAPCR para posterior remisión y aprobación de Dirección General."/>
    <n v="0"/>
    <s v="Contexto Estratégico ADRES"/>
    <s v="Programado"/>
    <x v="0"/>
    <n v="30"/>
    <n v="0"/>
    <n v="0"/>
    <n v="0"/>
    <s v="No programado"/>
    <x v="0"/>
    <s v=""/>
    <n v="0"/>
    <n v="0"/>
    <n v="0"/>
    <s v="No programado"/>
    <x v="0"/>
    <s v=""/>
    <n v="0"/>
    <n v="0"/>
    <n v="0"/>
  </r>
  <r>
    <x v="0"/>
    <x v="2"/>
    <x v="5"/>
    <x v="28"/>
    <s v="Elaborar el Diagnóstico del sistemas de gestión y sus subsistemas."/>
    <s v="Documento de diagnóstico del SIGI consolidado"/>
    <d v="2020-01-15T00:00:00"/>
    <d v="2020-03-30T00:00:00"/>
    <n v="3"/>
    <n v="0"/>
    <n v="40"/>
    <x v="1"/>
    <n v="40"/>
    <s v="Finalizada"/>
    <n v="43920"/>
    <s v="Programado"/>
    <x v="1"/>
    <n v="40"/>
    <s v="Se realizó el diagnóstico del SIGI contemplando cada uno de los sistemas de gestión que conforrman el SIGI, documentando las situaciones  encontradas por cada requisito, las fortalezas y brechas existentes; así como las conclusiones sobre los aspectos más relevantes."/>
    <s v="Ninguno"/>
    <s v="Diagnóstico SIGI"/>
    <s v="No programado"/>
    <x v="1"/>
    <s v=""/>
    <n v="0"/>
    <n v="0"/>
    <n v="0"/>
    <s v="No programado"/>
    <x v="0"/>
    <s v=""/>
    <n v="0"/>
    <n v="0"/>
    <n v="0"/>
    <s v="No programado"/>
    <x v="0"/>
    <s v=""/>
    <n v="0"/>
    <n v="0"/>
    <n v="0"/>
  </r>
  <r>
    <x v="0"/>
    <x v="2"/>
    <x v="5"/>
    <x v="28"/>
    <s v="Elaborar los autodidagnósticos de MIPG"/>
    <s v="16 autodignósticos elaborados_x000a_Listados de asistencia de mesas de trabajo"/>
    <d v="2020-01-15T00:00:00"/>
    <d v="2020-02-20T00:00:00"/>
    <n v="2"/>
    <n v="0"/>
    <n v="30"/>
    <x v="1"/>
    <n v="30"/>
    <s v="Finalizada"/>
    <n v="43881"/>
    <s v="Programado"/>
    <x v="1"/>
    <n v="30"/>
    <s v="Elaboración de los Autodiagnósticos de MIPG con corte al 31 de diciembre de 2019 con acompañamiento de enlaces de OAPCR y enlaces de las áreas responsables."/>
    <s v="Ninguno"/>
    <s v="Carpeta Compartida &quot;Autodiagnósticos&quot;."/>
    <s v="No programado"/>
    <x v="1"/>
    <s v=""/>
    <n v="0"/>
    <n v="0"/>
    <n v="0"/>
    <s v="No programado"/>
    <x v="0"/>
    <s v=""/>
    <n v="0"/>
    <n v="0"/>
    <n v="0"/>
    <s v="No programado"/>
    <x v="0"/>
    <s v=""/>
    <n v="0"/>
    <n v="0"/>
    <n v="0"/>
  </r>
  <r>
    <x v="0"/>
    <x v="2"/>
    <x v="5"/>
    <x v="29"/>
    <s v="Formular la estrategia antitrámites con participación de los usuarios a partir del diseño y aplicación de una encuesta que permita identificar oportunidades de mejora en los trámites cargo de la ADRES y con el concurso de las áreas misionales a cargo y la DGTIC"/>
    <s v="Estrategia Formulada"/>
    <d v="2020-02-01T00:00:00"/>
    <d v="2020-04-25T00:00:00"/>
    <n v="4"/>
    <n v="0"/>
    <n v="100"/>
    <x v="1"/>
    <n v="0"/>
    <s v="En desarrollo"/>
    <n v="0"/>
    <s v="Programado"/>
    <x v="0"/>
    <s v=""/>
    <s v="Se definió formato para estructurar estrategia de racionalización de trámites, identificando acciones en 3 trámites y 1 OPA, se trabajó a través de reuniones en TEAMS con los enlaces de las áreas respectivas.  Se encuentra pendiente la validación de los responsables de las acciones y registro en Suit, una vez se validen algunas fechas con MinSalud."/>
    <n v="0"/>
    <s v="Carpeta &quot;Conclusiones reuniones racionalización&quot;."/>
    <s v="Programado"/>
    <x v="0"/>
    <n v="100"/>
    <n v="0"/>
    <n v="0"/>
    <n v="0"/>
    <s v="No programado"/>
    <x v="0"/>
    <s v=""/>
    <n v="0"/>
    <n v="0"/>
    <n v="0"/>
    <s v="No programado"/>
    <x v="0"/>
    <s v=""/>
    <n v="0"/>
    <n v="0"/>
    <n v="0"/>
  </r>
  <r>
    <x v="0"/>
    <x v="2"/>
    <x v="5"/>
    <x v="30"/>
    <s v="Formular la estrategia y presentar  al CIGD para su aprobación "/>
    <s v="Documento con la descripción de la estrategia enviado a la Secretaría Técnica del CIGD con la solicitud de aprobación"/>
    <d v="2020-02-01T00:00:00"/>
    <d v="2020-12-31T00:00:00"/>
    <n v="12"/>
    <n v="8000000"/>
    <n v="20"/>
    <x v="3"/>
    <n v="0"/>
    <s v="En desarrollo"/>
    <n v="0"/>
    <s v="Programado"/>
    <x v="0"/>
    <s v=""/>
    <s v="Dentro de la Política Institucional de Comunicaciones se desarrolla un capítulo sobre “Comunicación Interna” en el que se desarrolla la estrategia. El documento completo fue presentado a la Oficina Asesora de Planeación y Control de Riesgos de la entidad."/>
    <s v="N/A"/>
    <s v="carpeta: Diseñar la estrategia "/>
    <s v="Programado"/>
    <x v="1"/>
    <s v=""/>
    <n v="0"/>
    <n v="0"/>
    <n v="0"/>
    <s v="Programado"/>
    <x v="0"/>
    <s v=""/>
    <n v="0"/>
    <n v="0"/>
    <n v="0"/>
    <s v="Programado"/>
    <x v="1"/>
    <n v="20"/>
    <n v="0"/>
    <n v="0"/>
    <n v="0"/>
  </r>
  <r>
    <x v="0"/>
    <x v="2"/>
    <x v="5"/>
    <x v="30"/>
    <s v="Fortalecer los canales de comunicación interna de la ADRES"/>
    <s v="*Matriz con la identificación de necesidades de comunicación interna de la ADRES_x000a_*4 boletines electrónicos sintonia ADRES por trimestre_x000a_* 3 fondos de pantalla por trimestre  "/>
    <d v="2020-02-01T00:00:00"/>
    <d v="2020-12-31T00:00:00"/>
    <n v="12"/>
    <n v="8000000"/>
    <n v="40"/>
    <x v="3"/>
    <n v="0"/>
    <s v="En desarrollo"/>
    <n v="0"/>
    <s v="Programado"/>
    <x v="0"/>
    <s v=""/>
    <s v="Durante este trimestre se cumplió con la emisión de cuatro boletines electrónicos de Sintonía ADRES y con cuatro fondos de pantalla. Frente a la matriz con la identificación de necesidades de comunicación interna de la ADRES se avanzó con la estructuración de la encuesta para aplicar con los colaboradores de la entidad."/>
    <s v="Debido a la contingencia genrada por la emergencia sanitaria por Covid19 no se ha completado la matriz con la identificación de necesidades de comunicación interna de la ADRES."/>
    <s v="Carpeta: Fortalecer los canales de comunicación interna de la ADRES"/>
    <s v="Programado"/>
    <x v="1"/>
    <s v=""/>
    <n v="0"/>
    <n v="0"/>
    <n v="0"/>
    <s v="Programado"/>
    <x v="0"/>
    <s v=""/>
    <n v="0"/>
    <n v="0"/>
    <n v="0"/>
    <s v="Programado"/>
    <x v="1"/>
    <n v="40"/>
    <n v="0"/>
    <n v="0"/>
    <n v="0"/>
  </r>
  <r>
    <x v="0"/>
    <x v="2"/>
    <x v="5"/>
    <x v="30"/>
    <s v="Medir la percepción sobre el contenido y diseño del boletín sintonía ADRESS"/>
    <s v="Informe que contenga la tabulación de encuenta de percepción sobre el contenido y diseño del boletín sintonía ADRES, el análisis de los resusltado y recomendaciones para su  fortalecimiento. "/>
    <d v="2020-02-01T00:00:00"/>
    <d v="2020-12-31T00:00:00"/>
    <n v="12"/>
    <n v="8000000"/>
    <n v="20"/>
    <x v="3"/>
    <n v="0"/>
    <s v="En desarrollo"/>
    <n v="0"/>
    <s v="Programado"/>
    <x v="0"/>
    <s v=""/>
    <s v="Se avanzó en la estructuración de las preguntas para aplicar la encuesta con los colaboradores de la entidad con el fin de conocer la percepción sobre el contenido y diseño del boletín sintonía ADRES, el análisis de los resusltado y recomendaciones para su  fortalecimiento.  ."/>
    <s v="De acuerdo a la línea, esta actividad está planeada para ser ejecutada y cumplida a cabalidad con plaza al 31 de diciembre de 2020. Se tiene planeado ejecutarla en el segundo trimestre del año."/>
    <s v="Carpeta: Desarrollar encuesta sobre sintonía ADRES"/>
    <s v="Programado"/>
    <x v="1"/>
    <s v=""/>
    <n v="0"/>
    <n v="0"/>
    <n v="0"/>
    <s v="Programado"/>
    <x v="0"/>
    <s v=""/>
    <n v="0"/>
    <n v="0"/>
    <n v="0"/>
    <s v="Programado"/>
    <x v="1"/>
    <n v="20"/>
    <n v="0"/>
    <n v="0"/>
    <n v="0"/>
  </r>
  <r>
    <x v="0"/>
    <x v="2"/>
    <x v="5"/>
    <x v="30"/>
    <s v="Socializar los valores institucionales que contribuyan al mejoramiento del clima organizacional "/>
    <s v="Presentación, evidencias gráficas y listas de asistencia"/>
    <d v="2020-02-01T00:00:00"/>
    <d v="2020-12-31T00:00:00"/>
    <n v="12"/>
    <n v="0"/>
    <n v="20"/>
    <x v="3"/>
    <n v="0"/>
    <s v="Nueva"/>
    <n v="0"/>
    <s v="Programado"/>
    <x v="0"/>
    <s v=""/>
    <s v="No hay avance de la actividad"/>
    <s v="Debido a la contingencia generada por la emergencia sanitaria por Covid19 no se ha desarrollado la socialización con los colaboradores de la ADRES en los que se presenten los valores instiitucionales y herramientas para fortalecer la cultura organizacional."/>
    <s v="N/A"/>
    <s v="Programado"/>
    <x v="1"/>
    <s v=""/>
    <n v="0"/>
    <n v="0"/>
    <n v="0"/>
    <s v="Programado"/>
    <x v="0"/>
    <s v=""/>
    <n v="0"/>
    <n v="0"/>
    <n v="0"/>
    <s v="Programado"/>
    <x v="1"/>
    <n v="20"/>
    <n v="0"/>
    <n v="0"/>
    <n v="0"/>
  </r>
  <r>
    <x v="0"/>
    <x v="2"/>
    <x v="5"/>
    <x v="31"/>
    <s v="Identificar acciones de mejora a partir del diagnóstico y medición FURAG"/>
    <s v="Diagnóstico realizado con las acciones a implementar"/>
    <d v="2020-04-01T00:00:00"/>
    <d v="2020-06-30T00:00:00"/>
    <n v="6"/>
    <n v="0"/>
    <n v="50"/>
    <x v="2"/>
    <n v="0"/>
    <s v="Nueva"/>
    <n v="0"/>
    <s v="No programado"/>
    <x v="0"/>
    <s v=""/>
    <n v="0"/>
    <n v="0"/>
    <n v="0"/>
    <s v="Programado"/>
    <x v="0"/>
    <n v="50"/>
    <n v="0"/>
    <n v="0"/>
    <n v="0"/>
    <s v="No programado"/>
    <x v="0"/>
    <s v=""/>
    <n v="0"/>
    <n v="0"/>
    <n v="0"/>
    <s v="No programado"/>
    <x v="0"/>
    <s v=""/>
    <n v="0"/>
    <n v="0"/>
    <n v="0"/>
  </r>
  <r>
    <x v="0"/>
    <x v="2"/>
    <x v="5"/>
    <x v="31"/>
    <s v="Revisar y actualizar indicadores del proceso"/>
    <s v="Ficha técnica de indicadores y reporte periódico de indicadores"/>
    <d v="2020-01-20T00:00:00"/>
    <d v="2020-12-15T00:00:00"/>
    <n v="12"/>
    <n v="0"/>
    <n v="50"/>
    <x v="2"/>
    <n v="0"/>
    <s v="En desarrollo"/>
    <n v="0"/>
    <s v="Programado"/>
    <x v="0"/>
    <s v=""/>
    <s v="Mensualmente se remite a la OAPCR los indicadores de gestión de PQRSD .  "/>
    <s v="Durante el período no se presentaron impedimentos"/>
    <s v="Herramienta de reporte Gestion Atención al Ciudadano dispuesta por la OAPCR"/>
    <s v="Programado"/>
    <x v="1"/>
    <s v=""/>
    <n v="0"/>
    <n v="0"/>
    <n v="0"/>
    <s v="Programado"/>
    <x v="0"/>
    <s v=""/>
    <n v="0"/>
    <n v="0"/>
    <n v="0"/>
    <s v="Programado"/>
    <x v="1"/>
    <n v="50"/>
    <n v="0"/>
    <n v="0"/>
    <n v="0"/>
  </r>
  <r>
    <x v="0"/>
    <x v="2"/>
    <x v="5"/>
    <x v="32"/>
    <s v="Formular la estrategia de socialización y sensibilización de la estructura del SIGI y su operación"/>
    <s v="Estrategia de socialización y sensibilización de la estructura del SIGI y su operación"/>
    <d v="2020-01-01T00:00:00"/>
    <d v="2020-12-30T00:00:00"/>
    <n v="12"/>
    <n v="0"/>
    <n v="100"/>
    <x v="1"/>
    <n v="0"/>
    <s v="En desarrollo"/>
    <n v="0"/>
    <s v="Programado"/>
    <x v="0"/>
    <s v=""/>
    <s v="Se formuló la estrategia de socialización y sensibilización del SIGI y el respectivo Plan de Comunicaciones"/>
    <s v="Ninguno"/>
    <s v="Estrategia de comunicación SIGI_x000a__x000a_Plan de Comunicaciones SIGI"/>
    <s v="Programado"/>
    <x v="1"/>
    <s v=""/>
    <n v="0"/>
    <n v="0"/>
    <n v="0"/>
    <s v="Programado"/>
    <x v="0"/>
    <s v=""/>
    <n v="0"/>
    <n v="0"/>
    <n v="0"/>
    <s v="Programado"/>
    <x v="1"/>
    <n v="100"/>
    <n v="0"/>
    <n v="0"/>
    <n v="0"/>
  </r>
  <r>
    <x v="0"/>
    <x v="2"/>
    <x v="5"/>
    <x v="33"/>
    <s v="Diseñar Guía para formulación y seguimento de indicadores de gestión institucional"/>
    <s v="Guía para la formulación y el seguimeinto de Indicadores de gestión"/>
    <d v="2020-01-15T00:00:00"/>
    <d v="2020-03-30T00:00:00"/>
    <n v="3"/>
    <n v="0"/>
    <n v="100"/>
    <x v="1"/>
    <n v="100"/>
    <s v="Finalizada"/>
    <n v="43920"/>
    <s v="Programado"/>
    <x v="1"/>
    <n v="100"/>
    <s v="Se elaboró la guía para la formulación y seguimiento a los indicadores, esta heramienta esta alineada con el proceso GEDO"/>
    <s v="Ninguno"/>
    <s v="GEDO-GU01_Guia_construccion_analisis_Indicadores_V1"/>
    <s v="No programado"/>
    <x v="1"/>
    <s v=""/>
    <n v="0"/>
    <n v="0"/>
    <n v="0"/>
    <s v="No programado"/>
    <x v="0"/>
    <s v=""/>
    <n v="0"/>
    <n v="0"/>
    <n v="0"/>
    <s v="No programado"/>
    <x v="0"/>
    <s v=""/>
    <n v="0"/>
    <n v="0"/>
    <n v="0"/>
  </r>
  <r>
    <x v="0"/>
    <x v="2"/>
    <x v="5"/>
    <x v="34"/>
    <s v="Diseño de indicadores de procesos misionales definidos."/>
    <s v="Fichas técnicas de indicadores de procesos misionales aprobadas"/>
    <d v="2020-06-01T00:00:00"/>
    <d v="2020-12-30T00:00:00"/>
    <n v="12"/>
    <n v="0"/>
    <n v="100"/>
    <x v="1"/>
    <n v="0"/>
    <s v="Nueva"/>
    <n v="0"/>
    <s v="No programado"/>
    <x v="0"/>
    <s v=""/>
    <n v="0"/>
    <n v="0"/>
    <n v="0"/>
    <s v="Programado"/>
    <x v="1"/>
    <s v=""/>
    <n v="0"/>
    <n v="0"/>
    <n v="0"/>
    <s v="Programado"/>
    <x v="0"/>
    <s v=""/>
    <n v="0"/>
    <n v="0"/>
    <n v="0"/>
    <s v="Programado"/>
    <x v="1"/>
    <n v="100"/>
    <n v="0"/>
    <n v="0"/>
    <n v="0"/>
  </r>
  <r>
    <x v="0"/>
    <x v="2"/>
    <x v="5"/>
    <x v="35"/>
    <s v="Incluir información gestionada e incorporada del Talento Humano alimentada en los módulos del sistema de información de Nómina &quot;SIAN&quot;"/>
    <s v="Evidencias de la gestión, funcionalidad y operación para la implementación adecuada de los módulos del sistema de información de Nómina &quot;SIAN&quot;"/>
    <d v="2020-01-07T00:00:00"/>
    <d v="2020-12-30T00:00:00"/>
    <n v="12"/>
    <n v="0"/>
    <n v="100"/>
    <x v="2"/>
    <n v="0"/>
    <s v="En desarrollo"/>
    <n v="0"/>
    <s v="Programado"/>
    <x v="0"/>
    <s v=""/>
    <s v="Se evidenciaron avances de la gestión y operación de todos los nuevos módulos, para la gestión del talento humano en el sistema de información de Nómina &quot;SIAN&quot;:_x000a_*Módulo de Selección._x000a_*Módulo de Hojas de Vida._x000a_*Módulo de Evaluación y Desempeño._x000a_*Módulo de Accidentes e Incidentes._x000a_*Módulo de Bienestar._x000a_*Módulo de Capacitación."/>
    <s v="Ninguno"/>
    <s v="Evidencias parciales de la gestión, funcionalidad y operación para la implementación adecuada de los módulos del sistema de información de Nómina &quot;SIAN&quot;"/>
    <s v="Programado"/>
    <x v="1"/>
    <s v=""/>
    <n v="0"/>
    <n v="0"/>
    <n v="0"/>
    <s v="Programado"/>
    <x v="0"/>
    <s v=""/>
    <n v="0"/>
    <n v="0"/>
    <n v="0"/>
    <s v="Programado"/>
    <x v="1"/>
    <n v="100"/>
    <n v="0"/>
    <n v="0"/>
    <n v="0"/>
  </r>
  <r>
    <x v="0"/>
    <x v="2"/>
    <x v="5"/>
    <x v="36"/>
    <s v="Desarrollar actividades de socialización y sensibilización en temas de autocontrol y Control Interno Disciplinario"/>
    <s v="Publicaciones en página we, redes sociales, Boletines, correos, volantes, afiches, actividades de talento humano listados de asistencia."/>
    <d v="2020-02-02T00:00:00"/>
    <d v="2020-12-15T00:00:00"/>
    <n v="12"/>
    <n v="0"/>
    <n v="50"/>
    <x v="2"/>
    <n v="0"/>
    <s v="En desarrollo"/>
    <n v="0"/>
    <s v="Programado"/>
    <x v="0"/>
    <s v=""/>
    <s v="Se encuentra en proceso de formulación y planeación de las actividades y temas que serán objeto de divulgación. Igualmente nos encontramos pendientes de crear  el cronograma con el Grupo de Talento Humano."/>
    <s v="Durante el período no se presentaron impedimentos"/>
    <s v="Reporte Control Interno Disciplinario"/>
    <s v="Programado"/>
    <x v="1"/>
    <s v=""/>
    <n v="0"/>
    <n v="0"/>
    <n v="0"/>
    <s v="Programado"/>
    <x v="0"/>
    <s v=""/>
    <n v="0"/>
    <n v="0"/>
    <n v="0"/>
    <s v="Programado"/>
    <x v="1"/>
    <n v="50"/>
    <n v="0"/>
    <n v="0"/>
    <n v="0"/>
  </r>
  <r>
    <x v="0"/>
    <x v="2"/>
    <x v="5"/>
    <x v="36"/>
    <s v="Socializar información en temáticas relacionadas con servicio al ciudadano"/>
    <s v="Boletines, correos, volantes, afiches, actividades de talento humano listados de asistencia."/>
    <d v="2020-01-08T00:00:00"/>
    <d v="2020-12-15T00:00:00"/>
    <n v="12"/>
    <n v="0"/>
    <n v="50"/>
    <x v="2"/>
    <n v="0"/>
    <s v="En desarrollo"/>
    <n v="0"/>
    <s v="Programado"/>
    <x v="0"/>
    <s v=""/>
    <s v="Mensualmente se socializa información relevante del proceso de atención al ciudadano como son reporte de PQRSD a todos los funcionarios y Directores y la importancia del trámite oportuno, publicación página web informe de gestión de PQRSD, Capacitación funcionario en la herramienta de gestión de CRM."/>
    <s v="Durante el período no se presentaron impedimentos"/>
    <s v="Socialización Información proceso Atención al Ciudadano Correo electrónico enviados a los funcionarios"/>
    <s v="Programado"/>
    <x v="1"/>
    <s v=""/>
    <n v="0"/>
    <n v="0"/>
    <n v="0"/>
    <s v="Programado"/>
    <x v="0"/>
    <s v=""/>
    <n v="0"/>
    <n v="0"/>
    <n v="0"/>
    <s v="Programado"/>
    <x v="1"/>
    <n v="50"/>
    <n v="0"/>
    <n v="0"/>
    <n v="0"/>
  </r>
  <r>
    <x v="0"/>
    <x v="2"/>
    <x v="5"/>
    <x v="37"/>
    <s v="Elaborar documento que define la estructura de operación del SIGI"/>
    <s v="Manual del SIGI presentado para aprobación del Comité"/>
    <d v="2020-04-01T00:00:00"/>
    <d v="2020-09-30T00:00:00"/>
    <n v="9"/>
    <n v="0"/>
    <n v="100"/>
    <x v="1"/>
    <n v="0"/>
    <s v="Nueva"/>
    <n v="0"/>
    <s v="No programado"/>
    <x v="0"/>
    <s v=""/>
    <n v="0"/>
    <n v="0"/>
    <n v="0"/>
    <s v="Programado"/>
    <x v="1"/>
    <s v=""/>
    <n v="0"/>
    <n v="0"/>
    <n v="0"/>
    <s v="Programado"/>
    <x v="1"/>
    <n v="100"/>
    <n v="0"/>
    <n v="0"/>
    <n v="0"/>
    <s v="No programado"/>
    <x v="0"/>
    <s v=""/>
    <n v="0"/>
    <n v="0"/>
    <n v="0"/>
  </r>
  <r>
    <x v="0"/>
    <x v="2"/>
    <x v="5"/>
    <x v="38"/>
    <s v="Actualizar de riesgos de los procesos misionales definidos."/>
    <s v="Fichas de riesgos  de procesos misionales aprobadas"/>
    <d v="2020-06-01T00:00:00"/>
    <d v="2020-12-30T00:00:00"/>
    <n v="12"/>
    <n v="0"/>
    <n v="50"/>
    <x v="1"/>
    <n v="0"/>
    <s v="Nueva"/>
    <n v="0"/>
    <s v="No programado"/>
    <x v="0"/>
    <s v=""/>
    <n v="0"/>
    <n v="0"/>
    <n v="0"/>
    <s v="Programado"/>
    <x v="1"/>
    <s v=""/>
    <n v="0"/>
    <n v="0"/>
    <n v="0"/>
    <s v="Programado"/>
    <x v="0"/>
    <s v=""/>
    <n v="0"/>
    <n v="0"/>
    <n v="0"/>
    <s v="Programado"/>
    <x v="1"/>
    <n v="50"/>
    <n v="0"/>
    <n v="0"/>
    <n v="0"/>
  </r>
  <r>
    <x v="0"/>
    <x v="2"/>
    <x v="5"/>
    <x v="38"/>
    <s v="Actualizar y publicar mapa de riesgos aprobado"/>
    <s v="Mapa de riesgos publicado en la página web"/>
    <d v="2020-10-01T00:00:00"/>
    <d v="2020-12-30T00:00:00"/>
    <n v="12"/>
    <n v="0"/>
    <n v="50"/>
    <x v="1"/>
    <n v="0"/>
    <s v="Nueva"/>
    <n v="0"/>
    <s v="No programado"/>
    <x v="0"/>
    <s v=""/>
    <n v="0"/>
    <n v="0"/>
    <n v="0"/>
    <s v="No programado"/>
    <x v="1"/>
    <s v=""/>
    <n v="0"/>
    <n v="0"/>
    <n v="0"/>
    <s v="No programado"/>
    <x v="0"/>
    <s v=""/>
    <n v="0"/>
    <n v="0"/>
    <n v="0"/>
    <s v="Programado"/>
    <x v="1"/>
    <n v="50"/>
    <n v="0"/>
    <n v="0"/>
    <n v="0"/>
  </r>
  <r>
    <x v="0"/>
    <x v="2"/>
    <x v="5"/>
    <x v="39"/>
    <s v="1. Diseñar Modelo de Autoevaluación_x000a_"/>
    <s v="1. Modelo de Autoevaluación (herramienta) aprobada_x000a_"/>
    <d v="2020-01-16T00:00:00"/>
    <d v="2020-06-30T00:00:00"/>
    <n v="6"/>
    <n v="0"/>
    <n v="50"/>
    <x v="4"/>
    <n v="0"/>
    <s v="En desarrollo"/>
    <n v="0"/>
    <s v="Programado"/>
    <x v="0"/>
    <s v=""/>
    <s v="Avance de Herramienta de Autoevaluación por dependencias - Herramienta en Excel"/>
    <s v="El producto avanza conforme a la planeación - Reuniones virtuales para definir criterios "/>
    <s v="Avance de Herramienta de Autoevaluación por dependencias - Herramienta en Excel"/>
    <s v="Programado"/>
    <x v="0"/>
    <n v="50"/>
    <n v="0"/>
    <n v="0"/>
    <n v="0"/>
    <s v="No programado"/>
    <x v="0"/>
    <s v=""/>
    <n v="0"/>
    <n v="0"/>
    <n v="0"/>
    <s v="No programado"/>
    <x v="0"/>
    <s v=""/>
    <n v="0"/>
    <n v="0"/>
    <n v="0"/>
  </r>
  <r>
    <x v="0"/>
    <x v="2"/>
    <x v="5"/>
    <x v="39"/>
    <s v="2. Aplicación del Modelo de Autoevaluación por Procesos"/>
    <s v="2. Informe de Autoevaluación"/>
    <d v="2020-07-01T00:00:00"/>
    <d v="2020-12-31T00:00:00"/>
    <n v="12"/>
    <n v="0"/>
    <n v="50"/>
    <x v="4"/>
    <n v="0"/>
    <s v="Nueva"/>
    <n v="0"/>
    <s v="No programado"/>
    <x v="0"/>
    <s v=""/>
    <n v="0"/>
    <n v="0"/>
    <n v="0"/>
    <s v="No programado"/>
    <x v="1"/>
    <s v=""/>
    <n v="0"/>
    <n v="0"/>
    <n v="0"/>
    <s v="Programado"/>
    <x v="0"/>
    <s v=""/>
    <n v="0"/>
    <n v="0"/>
    <n v="0"/>
    <s v="Programado"/>
    <x v="1"/>
    <n v="50"/>
    <n v="0"/>
    <n v="0"/>
    <n v="0"/>
  </r>
  <r>
    <x v="0"/>
    <x v="2"/>
    <x v="5"/>
    <x v="40"/>
    <s v="Formular el Plan de Actualización documental que soporta el SIGI con base en el diagnóstico elaborado."/>
    <s v="Plan de Actualización Documental definido"/>
    <d v="2020-07-01T00:00:00"/>
    <d v="2020-07-31T00:00:00"/>
    <n v="7"/>
    <n v="0"/>
    <n v="100"/>
    <x v="1"/>
    <n v="0"/>
    <s v="Nueva"/>
    <n v="0"/>
    <s v="No programado"/>
    <x v="0"/>
    <s v=""/>
    <n v="0"/>
    <n v="0"/>
    <n v="0"/>
    <s v="No programado"/>
    <x v="1"/>
    <s v=""/>
    <n v="0"/>
    <n v="0"/>
    <n v="0"/>
    <s v="Programado"/>
    <x v="1"/>
    <n v="100"/>
    <n v="0"/>
    <n v="0"/>
    <n v="0"/>
    <s v="No programado"/>
    <x v="0"/>
    <s v=""/>
    <n v="0"/>
    <n v="0"/>
    <n v="0"/>
  </r>
  <r>
    <x v="0"/>
    <x v="2"/>
    <x v="5"/>
    <x v="41"/>
    <s v="Desarrollar actividades de bienestar, incentivos"/>
    <s v="Programa de Bienestar Social Laboral y el Plan de Incentivos Institucionales implementado"/>
    <d v="2020-03-02T00:00:00"/>
    <d v="2020-12-30T00:00:00"/>
    <n v="12"/>
    <n v="311365600"/>
    <n v="20"/>
    <x v="2"/>
    <n v="0"/>
    <s v="En desarrollo"/>
    <n v="0"/>
    <s v="Programado"/>
    <x v="0"/>
    <s v=""/>
    <s v="De 30 actividades planeadas en el año, conforme el documento publicado en la página web de la Adres, se evidenciaron avances del desarrollo de 5 actividades asociadas al Área de Protección y Servicios Sociales: 1.Pausas Activas, 2.Fomentar hábitos alimentarios saludables, 3.Divulgación del Programa Servimos del DAFP, 4.Celebración de fechas especiales, 5.Caminatas ecológicas; las cuales se realizaron acciones según la descripción, cobertura y recursos planeados, así mismo, acudiendo a otras entidades públicas, por ejemplo, para la consecución del Día de la Mujer y Pausas activas virtuales. Lo anterior, cumpliendo con el Plan Estratégico de Talento Humano que permite avanzar en la identificación del logro de la estrategia, ruta de creación de valor e impacto previsto."/>
    <s v="Las medidas que se adoptaron frente la emergencia sanitaria que se evidenciaron en el país, generaron el impedimento sobre la ejecución de pausas activas presenciales; la reprogramación de caminatas ecológicas y celebración del día del hombre."/>
    <s v="Programa de Bienestar Social  Laboral y el Plan de Incentivos Institucionales desarrollado parcialmente"/>
    <s v="Programado"/>
    <x v="1"/>
    <s v=""/>
    <n v="0"/>
    <n v="0"/>
    <n v="0"/>
    <s v="Programado"/>
    <x v="0"/>
    <s v=""/>
    <n v="0"/>
    <n v="0"/>
    <n v="0"/>
    <s v="Programado"/>
    <x v="1"/>
    <n v="20"/>
    <n v="0"/>
    <n v="0"/>
    <n v="0"/>
  </r>
  <r>
    <x v="0"/>
    <x v="2"/>
    <x v="5"/>
    <x v="41"/>
    <s v="Ejecutar actividades de capacitación e intervención sobre Clima organizacional y cambio cultural"/>
    <s v="Plan Institucional de Capacitación implementado_x000a_Estrategias de intervención sobre Clima organizacional y cambio cultural realizadas"/>
    <d v="2020-02-03T00:00:00"/>
    <d v="2020-12-30T00:00:00"/>
    <n v="12"/>
    <n v="258767134"/>
    <n v="20"/>
    <x v="2"/>
    <n v="0"/>
    <s v="En desarrollo"/>
    <n v="0"/>
    <s v="Programado"/>
    <x v="0"/>
    <s v=""/>
    <s v="Conforme el Plan Estratégico de Talento Humano publicado en la página web de la Adres, se evidenció avance en la intervención sobre Clima organizacional y cambio cultural, mediante el desarrollo de la implementación del Código de Integridad._x000a__x000a_En referencia al Plan Institucional de Capacitación, se evidenciaron 16 actividades:_x000a__x000a_1).Manejo de casos en Comité de Convivencia. _x000a_2).Juego limpio a deportistas. _x000a_3).Inclusión laboral RECA - Compensar. _x000a_4).Asesoría al Comité de Convivencia. _x000a_5).Día de la mujer. _x000a_6).Asesoría legal al Comité Convivencia sobre la Ley 1010 de 2006._x000a_7).Recobros Subsidiado. _x000a_8).Aplicativo EDL de la CNSC. _x000a_9).Múltiple Factor de Autenticación de la cuenta de Outlook. _x000a_10).Orden y Aseo en puestos de trabajo. _x000a_11).Socialización con Brigadistas sobre Medidas de prevención COVID19. _x000a_12).Socialización con personal de Aseo y Cafetería sobre Medidas de prevención COVID19. _x000a_13).Taller lavado de manos y herramientas para el trabajo remoto en casa, atendiendo las medidas de prevención COVID19. _x000a_14).Avances del Programa de Bilingüismo._x000a_15).Taller Web “SG-SST proceso para la ejecución de auditoria y establecer acciones para la mejora continua”._x000a_16).Taller Web “Auditoria interna en SST”"/>
    <s v="Ninguno"/>
    <s v="Plan Institucional de Capacitación desarrollado parcialmente;_x000a_Estrategias de intervención sobre Clima organizacional y cambio cultural iniciado con implementación del Código de Integridad"/>
    <s v="Programado"/>
    <x v="1"/>
    <s v=""/>
    <n v="0"/>
    <n v="0"/>
    <n v="0"/>
    <s v="Programado"/>
    <x v="0"/>
    <s v=""/>
    <n v="0"/>
    <n v="0"/>
    <n v="0"/>
    <s v="Programado"/>
    <x v="1"/>
    <n v="20"/>
    <n v="0"/>
    <n v="0"/>
    <n v="0"/>
  </r>
  <r>
    <x v="0"/>
    <x v="2"/>
    <x v="5"/>
    <x v="41"/>
    <s v="Ejecutar actividades de Seguridad y Salud en el Trabajo"/>
    <s v="Plan de Trabajo Anual en Seguridad y Salud en el Trabajo (SST) implementado_x000a_Batería de Riesgo Psicosocial aplicada._x000a_Estudios de iluminación, ruido y temperatura realizada; elementos ergonómicos suministrados"/>
    <d v="2020-01-20T00:00:00"/>
    <d v="2020-12-30T00:00:00"/>
    <n v="12"/>
    <n v="144555511"/>
    <n v="20"/>
    <x v="2"/>
    <n v="0"/>
    <s v="En desarrollo"/>
    <n v="0"/>
    <s v="Programado"/>
    <x v="0"/>
    <s v=""/>
    <s v="De 23 actividades relacionadas en el Plan de Trabajo Anual en Seguridad y Salud en el Trabajo 2020, publicado en la página web de la Adres, se evidenciaron avances en 12 actividades de la siguiente manera:_x000a__x000a_*De la fase de &quot;Estructura&quot;, se desarrollaron 7 actividades sobre el SG-SST: 1).Divulgación de políticas, 2).Formalización del formato para la medición de objetivos, metas e indicadores, 3).Documentación, implementación y ejecución de las actividades establecidas del SG-SST, 4) Divulgación de los roles y las responsabilidades de SG-SST, 5).Asignación de los recursos para el SG-SST, 6).Acompañamiento al COPASST en su funcionamiento, 7).Definición del plan de capacitación._x000a__x000a_*De la fase de &quot;Proceso&quot;, se desarrollaron 4 actividades sobre: 1).Aplicación del articulo 16 del anexo técnico &quot;Autoevaluación del SGSST&quot; de la Resolución 0312 de 2019, 2).Ejecutar y realizar seguimiento al plan de trabajo del SG-SST e implementar el plan de acción si se requiere, 3).Investigar todos los accidentes e incidentes de trabajo, así como las enfermedades laborales ocurridas en la Entidad, 4).Documentar los registros de accidentes y enfermedades laborales de la entidad._x000a__x000a_*De la fase de &quot;Resultado&quot;, se realizó 1 actividad sobre la verificación del porcentaje de cumplimiento del plan de trabajo del SG-SST de la ADRES._x000a__x000a_En referencia al Plan Estratégico de Talento Humano publicado, se obtienen avances frente a las acciones necesarias para la contratación de actividades relacionadas con la aplicación de la Batería de Riesgo Psicosocial en la entidad."/>
    <s v="Ninguno"/>
    <s v="Plan de Trabajo Anual en Seguridad y Salud en el Trabajo (SST) desarrollado parcialmente_x000a_Batería de Riesgo Psicosocial en estudios previos"/>
    <s v="Programado"/>
    <x v="1"/>
    <s v=""/>
    <n v="0"/>
    <n v="0"/>
    <n v="0"/>
    <s v="Programado"/>
    <x v="0"/>
    <s v=""/>
    <n v="0"/>
    <n v="0"/>
    <n v="0"/>
    <s v="Programado"/>
    <x v="1"/>
    <n v="20"/>
    <n v="0"/>
    <n v="0"/>
    <n v="0"/>
  </r>
  <r>
    <x v="0"/>
    <x v="2"/>
    <x v="5"/>
    <x v="41"/>
    <s v="Realizar seguimiento a las actividades establecidas en los planes de talento humano"/>
    <s v="Documento de seguimiento a:_x000a_- Plan Anual de Vacantes_x000a_- Plan de Previsión de Recursos Humanos _x000a_- Plan de Trabajo Anual en Seguridad y Salud en el Trabajo (SST)_x000a_- Plan Institucional de Capacitación_x000a_-Programa de Bienestar Social Laboral y el Plan de Incentivos Institucionales_x000a_"/>
    <d v="2020-02-03T00:00:00"/>
    <d v="2020-12-30T00:00:00"/>
    <n v="12"/>
    <n v="0"/>
    <n v="40"/>
    <x v="2"/>
    <n v="0"/>
    <s v="En desarrollo"/>
    <n v="0"/>
    <s v="Programado"/>
    <x v="0"/>
    <s v=""/>
    <s v="Se evidenciaron avances de las actividades planeadas del documento publicado, en referencia al Plan Estratégico de Talento Humano (PETH) respecto a:_x000d__x000a_*Resultados de los procesos de vinculación conforme el Plan Anual de Vacantes, cumpliendo con la normatividad interna y externa legal vigente._x000d__x000a_*Resultados de los procesos de vinculación conforme el Plan de Previsión de Recursos Humanos, en especial los avances sobre el reporte de la OPEC mediante el sistema de información SIMO de la CNSC._x000d__x000a_*Formalización de una nueva herramienta que permite la identificación y análisis del cumplimiento a las estrategias del PETH, el cual conlleva a la consecución gradual de los impactos previstos del mismo, mediante el registro del formato &quot;GETH-FR61 Seguimiento a las actividades establecidas en los planes de TH&quot;. Así mismo, generando soportes sobre el avance para el primer trimestre del año 2020, en cuanto a: i).Seguimiento a los cronogramas de ejecución para las actividades de Bienestar e Inventivos, Capacitaciones y acciones del Sistema General de Seguridad y Salud en el Trabajo; ii).Acciones importantes para el Rediseño Organizacional; iii).Acciones frente a las herramientas del MIPG asociadas al autodiagnóstico de la Gestión del conocimiento e innovación."/>
    <s v="Ninguno"/>
    <s v="Documentos de seguimientos parciales a:_x000d__x000a_- Plan Anual de Vacantes_x000d__x000a_- Plan de Previsión de Recursos Humanos _x000d__x000a_- Plan de Trabajo Anual en Seguridad y Salud en el Trabajo (SST)_x000d__x000a_- Plan Institucional de Capacitación_x000d__x000a_-Programa de Bienestar Social Laboral y el Plan de Incentivos Institucionales_x000d__x000a_-Plan Estratégico de Talento Humano"/>
    <s v="Programado"/>
    <x v="1"/>
    <s v=""/>
    <n v="0"/>
    <n v="0"/>
    <n v="0"/>
    <s v="Programado"/>
    <x v="0"/>
    <s v=""/>
    <n v="0"/>
    <n v="0"/>
    <n v="0"/>
    <s v="Programado"/>
    <x v="1"/>
    <n v="40"/>
    <n v="0"/>
    <n v="0"/>
    <n v="0"/>
  </r>
  <r>
    <x v="0"/>
    <x v="2"/>
    <x v="5"/>
    <x v="42"/>
    <s v="Elaboración del documento."/>
    <s v="Política Manejo de Documentos Electrónicos Aprobada."/>
    <d v="2020-10-01T00:00:00"/>
    <d v="2020-12-30T00:00:00"/>
    <n v="12"/>
    <n v="0"/>
    <n v="50"/>
    <x v="2"/>
    <n v="0"/>
    <s v="Nueva"/>
    <n v="0"/>
    <s v="No programado"/>
    <x v="0"/>
    <s v=""/>
    <n v="0"/>
    <n v="0"/>
    <n v="0"/>
    <s v="No programado"/>
    <x v="1"/>
    <s v=""/>
    <n v="0"/>
    <n v="0"/>
    <n v="0"/>
    <s v="No programado"/>
    <x v="0"/>
    <s v=""/>
    <n v="0"/>
    <n v="0"/>
    <n v="0"/>
    <s v="Programado"/>
    <x v="1"/>
    <n v="50"/>
    <n v="0"/>
    <n v="0"/>
    <n v="0"/>
  </r>
  <r>
    <x v="0"/>
    <x v="2"/>
    <x v="5"/>
    <x v="42"/>
    <s v="Realizar fase de diagnóstico"/>
    <s v="Informe"/>
    <d v="2020-03-01T00:00:00"/>
    <d v="2020-09-30T00:00:00"/>
    <n v="9"/>
    <n v="0"/>
    <n v="50"/>
    <x v="2"/>
    <n v="0"/>
    <s v="En desarrollo"/>
    <n v="0"/>
    <s v="Programado"/>
    <x v="0"/>
    <s v=""/>
    <s v="Siendo esta una actividad programada para el 30 de septiembre de 2020, el avance realizado consiste en la parametrización del ORFEO nuevo sistema de gestión documental de la ADRES, dentro del cual se contempla la creación de expedientes virtuales y manejo electrónico de la documentación. "/>
    <s v="N/A en razón que no es la fecha programada de finalización de la tarea y se han realizado tareas."/>
    <s v="Aun no existe documento alguno referente al tema."/>
    <s v="Programado"/>
    <x v="1"/>
    <s v=""/>
    <n v="0"/>
    <n v="0"/>
    <n v="0"/>
    <s v="Programado"/>
    <x v="1"/>
    <n v="50"/>
    <n v="0"/>
    <n v="0"/>
    <n v="0"/>
    <s v="No programado"/>
    <x v="0"/>
    <s v=""/>
    <n v="0"/>
    <n v="0"/>
    <n v="0"/>
  </r>
  <r>
    <x v="0"/>
    <x v="2"/>
    <x v="5"/>
    <x v="43"/>
    <s v="Actualizar el mapa de riesgos de los procesos misionales"/>
    <s v="Mapas de riesgos actualizados"/>
    <d v="2020-09-30T00:00:00"/>
    <d v="2020-12-30T00:00:00"/>
    <n v="12"/>
    <n v="0"/>
    <n v="70"/>
    <x v="1"/>
    <n v="0"/>
    <s v="Nueva"/>
    <n v="0"/>
    <s v="No programado"/>
    <x v="0"/>
    <s v=""/>
    <n v="0"/>
    <n v="0"/>
    <n v="0"/>
    <s v="No programado"/>
    <x v="1"/>
    <s v=""/>
    <n v="0"/>
    <n v="0"/>
    <n v="0"/>
    <s v="Programado"/>
    <x v="0"/>
    <s v=""/>
    <n v="0"/>
    <n v="0"/>
    <n v="0"/>
    <s v="Programado"/>
    <x v="1"/>
    <n v="70"/>
    <n v="0"/>
    <n v="0"/>
    <n v="0"/>
  </r>
  <r>
    <x v="0"/>
    <x v="2"/>
    <x v="5"/>
    <x v="43"/>
    <s v="Publicar para consulta ciudadana el mapa de riesgos actualizado."/>
    <s v="Mapa de riesgos publicado para consulta ciudadana"/>
    <d v="2020-09-30T00:00:00"/>
    <d v="2020-12-30T00:00:00"/>
    <n v="12"/>
    <n v="0"/>
    <n v="30"/>
    <x v="1"/>
    <n v="0"/>
    <s v="Nueva"/>
    <n v="0"/>
    <s v="No programado"/>
    <x v="0"/>
    <s v=""/>
    <n v="0"/>
    <n v="0"/>
    <n v="0"/>
    <s v="No programado"/>
    <x v="1"/>
    <s v=""/>
    <n v="0"/>
    <n v="0"/>
    <n v="0"/>
    <s v="Programado"/>
    <x v="0"/>
    <s v=""/>
    <n v="0"/>
    <n v="0"/>
    <n v="0"/>
    <s v="Programado"/>
    <x v="1"/>
    <n v="30"/>
    <n v="0"/>
    <n v="0"/>
    <n v="0"/>
  </r>
  <r>
    <x v="0"/>
    <x v="2"/>
    <x v="5"/>
    <x v="44"/>
    <s v="Elaborar el lineamiento para la caracterización de usuarios de la entidad"/>
    <s v="Lineamiento para la caracterización de usuarios publicado"/>
    <d v="2020-01-15T00:00:00"/>
    <d v="2020-02-15T00:00:00"/>
    <n v="2"/>
    <n v="0"/>
    <n v="50"/>
    <x v="1"/>
    <n v="50"/>
    <s v="Finalizada"/>
    <n v="43876"/>
    <s v="Programado"/>
    <x v="1"/>
    <n v="50"/>
    <s v="Documento Elaborado y revisado al interior del equipo de la OAPCR"/>
    <s v="Ninguno"/>
    <s v="Documento &quot;Lineamiento Caracterización&quot;."/>
    <s v="No programado"/>
    <x v="1"/>
    <s v=""/>
    <n v="0"/>
    <n v="0"/>
    <n v="0"/>
    <s v="No programado"/>
    <x v="0"/>
    <s v=""/>
    <n v="0"/>
    <n v="0"/>
    <n v="0"/>
    <s v="No programado"/>
    <x v="0"/>
    <s v=""/>
    <n v="0"/>
    <n v="0"/>
    <n v="0"/>
  </r>
  <r>
    <x v="0"/>
    <x v="2"/>
    <x v="5"/>
    <x v="45"/>
    <s v="Identificar mejoras al SGCRM y realizar requerimiento técnologico a la DGTIC"/>
    <s v="Requerimiento realizado y aprobado por la DAF"/>
    <d v="2020-01-08T00:00:00"/>
    <d v="2020-12-15T00:00:00"/>
    <n v="12"/>
    <n v="12138250"/>
    <n v="50"/>
    <x v="2"/>
    <n v="0"/>
    <s v="En desarrollo"/>
    <n v="0"/>
    <s v="Programado"/>
    <x v="0"/>
    <s v=""/>
    <s v="Se remitió a la DGTIC requerimiento para la mejora del formulario web de la entidad y se han realizado solicitudes para mejora de la herramienta fe gestión de PQRS"/>
    <s v="Durante el período no se presentaron impedimentos"/>
    <s v="Solicitud mejoras CRM"/>
    <s v="Programado"/>
    <x v="1"/>
    <s v=""/>
    <n v="0"/>
    <n v="0"/>
    <n v="0"/>
    <s v="Programado"/>
    <x v="0"/>
    <s v=""/>
    <n v="0"/>
    <n v="0"/>
    <n v="0"/>
    <s v="Programado"/>
    <x v="1"/>
    <n v="50"/>
    <n v="0"/>
    <n v="0"/>
    <n v="0"/>
  </r>
  <r>
    <x v="0"/>
    <x v="2"/>
    <x v="5"/>
    <x v="45"/>
    <s v="Realizar seguimiento a los requerimientos tecnológicos realizados"/>
    <s v="Reporte de validación de implementación de las mejoras solicitadas."/>
    <d v="2020-07-01T00:00:00"/>
    <d v="2020-12-15T00:00:00"/>
    <n v="12"/>
    <n v="0"/>
    <n v="50"/>
    <x v="2"/>
    <n v="0"/>
    <s v="Nueva"/>
    <n v="0"/>
    <s v="No programado"/>
    <x v="0"/>
    <s v=""/>
    <n v="0"/>
    <n v="0"/>
    <n v="0"/>
    <s v="No programado"/>
    <x v="1"/>
    <s v=""/>
    <n v="0"/>
    <n v="0"/>
    <n v="0"/>
    <s v="Programado"/>
    <x v="0"/>
    <s v=""/>
    <n v="0"/>
    <n v="0"/>
    <n v="0"/>
    <s v="Programado"/>
    <x v="1"/>
    <n v="50"/>
    <n v="0"/>
    <n v="0"/>
    <n v="0"/>
  </r>
  <r>
    <x v="0"/>
    <x v="2"/>
    <x v="5"/>
    <x v="46"/>
    <s v="Acompañamiento fase I de la implementación."/>
    <s v="Sera aportado por la OTIC y consiste en el manual técnico de la solución, versión que contendrá únicamente el detalle de la infraestructura a instalar."/>
    <d v="2020-02-01T00:00:00"/>
    <d v="2020-03-30T00:00:00"/>
    <n v="3"/>
    <n v="0"/>
    <n v="50"/>
    <x v="2"/>
    <n v="50"/>
    <s v="Finalizada"/>
    <n v="43917"/>
    <s v="Programado"/>
    <x v="1"/>
    <n v="50"/>
    <s v="Se realiza el acompañamiento y desarrollo de las actividades requeridas en la Fase I - Levantamiento y Análisis de la Información"/>
    <s v="Sin impedimentos"/>
    <s v="Manual Técnico con el detalle de la infraestructura a instalar"/>
    <s v="No programado"/>
    <x v="1"/>
    <s v=""/>
    <n v="0"/>
    <n v="0"/>
    <n v="0"/>
    <s v="No programado"/>
    <x v="0"/>
    <s v=""/>
    <n v="0"/>
    <n v="0"/>
    <n v="0"/>
    <s v="No programado"/>
    <x v="0"/>
    <s v=""/>
    <n v="0"/>
    <n v="0"/>
    <n v="0"/>
  </r>
  <r>
    <x v="0"/>
    <x v="2"/>
    <x v="5"/>
    <x v="46"/>
    <s v="Acompañamiento fase II de la implementación."/>
    <s v="Sera aportado por la OTIC y * Informe de flujo de la funcionalidad aprobada por parte la Entidad_x000a_* Plan de pruebas con los respectivos casos de prueba y resultado de estas._x000a_* Manual Técnico actualizado, con la información de configuración y procedimientos para el servidor"/>
    <d v="2020-04-01T00:00:00"/>
    <d v="2020-09-30T00:00:00"/>
    <n v="9"/>
    <n v="0"/>
    <n v="50"/>
    <x v="2"/>
    <n v="0"/>
    <s v="Nueva"/>
    <n v="0"/>
    <s v="No programado"/>
    <x v="0"/>
    <s v=""/>
    <n v="0"/>
    <n v="0"/>
    <n v="0"/>
    <s v="Programado"/>
    <x v="1"/>
    <s v=""/>
    <n v="0"/>
    <n v="0"/>
    <n v="0"/>
    <s v="Programado"/>
    <x v="1"/>
    <n v="50"/>
    <n v="0"/>
    <n v="0"/>
    <n v="0"/>
    <s v="No programado"/>
    <x v="0"/>
    <s v=""/>
    <n v="0"/>
    <n v="0"/>
    <n v="0"/>
  </r>
  <r>
    <x v="0"/>
    <x v="2"/>
    <x v="5"/>
    <x v="47"/>
    <s v="De acuerdo con el requerimiento identificado y el contrato suscrito, recibir y paramatrizar el aplicativo y ponerlo en operación. "/>
    <s v="SIGI Implementado"/>
    <d v="2020-02-01T00:00:00"/>
    <d v="2020-07-15T00:00:00"/>
    <n v="7"/>
    <n v="60000000"/>
    <n v="100"/>
    <x v="1"/>
    <n v="0"/>
    <s v="En desarrollo"/>
    <n v="0"/>
    <s v="Programado"/>
    <x v="0"/>
    <s v=""/>
    <s v="Se adelantan los estudios previos para realizar la contratación directa del aplicativo SVE con el proveedor Pensemos S.A"/>
    <s v="Dificultades en al definición del tipo de proceso que se debe llevar a cabo, teniendo en cuenta que en primera medida se había definido una selección abreviada, pero los proponentes no cumplian con la totalidad de requisitos técnicos que se solicitaban"/>
    <s v="0. Estudio previo contratación directa_x000a_1. Anexo 1 - Especificaciones técnicas_x000a_2. Anexo 2 Análisis_del_Sector-Estudio_de_Mercado_x000a_3. Compración ofertas_2020"/>
    <s v="Programado"/>
    <x v="1"/>
    <s v=""/>
    <n v="0"/>
    <n v="0"/>
    <n v="0"/>
    <s v="Programado"/>
    <x v="1"/>
    <n v="100"/>
    <n v="0"/>
    <n v="0"/>
    <n v="0"/>
    <s v="No programado"/>
    <x v="0"/>
    <s v=""/>
    <n v="0"/>
    <n v="0"/>
    <n v="0"/>
  </r>
  <r>
    <x v="0"/>
    <x v="2"/>
    <x v="5"/>
    <x v="48"/>
    <s v="Entregar al AGN las TRD a Convalidar"/>
    <s v="Oficio entrega TRD al Archivo General de la Nación - AGN."/>
    <d v="2020-07-01T00:00:00"/>
    <d v="2020-09-30T00:00:00"/>
    <n v="9"/>
    <n v="0"/>
    <n v="40"/>
    <x v="2"/>
    <n v="0"/>
    <s v="Nueva"/>
    <n v="0"/>
    <s v="No programado"/>
    <x v="0"/>
    <s v=""/>
    <n v="0"/>
    <n v="0"/>
    <n v="0"/>
    <s v="No programado"/>
    <x v="1"/>
    <s v=""/>
    <n v="0"/>
    <n v="0"/>
    <n v="0"/>
    <s v="Programado"/>
    <x v="1"/>
    <n v="40"/>
    <n v="0"/>
    <n v="0"/>
    <n v="0"/>
    <s v="No programado"/>
    <x v="0"/>
    <s v=""/>
    <n v="0"/>
    <n v="0"/>
    <n v="0"/>
  </r>
  <r>
    <x v="0"/>
    <x v="2"/>
    <x v="5"/>
    <x v="48"/>
    <s v="Preparar la documentación necesaria para la presentación ante el Comité Institucional de Gestión y Desempeño de las TRD a remitir al AGN."/>
    <s v="TRD firmadas, presentación comité"/>
    <d v="2020-04-01T00:00:00"/>
    <d v="2020-05-30T00:00:00"/>
    <n v="5"/>
    <n v="0"/>
    <n v="30"/>
    <x v="2"/>
    <n v="0"/>
    <s v="Nueva"/>
    <n v="0"/>
    <s v="No programado"/>
    <x v="0"/>
    <s v=""/>
    <n v="0"/>
    <n v="0"/>
    <n v="0"/>
    <s v="Programado"/>
    <x v="0"/>
    <n v="30"/>
    <n v="0"/>
    <n v="0"/>
    <n v="0"/>
    <s v="No programado"/>
    <x v="0"/>
    <s v=""/>
    <n v="0"/>
    <n v="0"/>
    <n v="0"/>
    <s v="No programado"/>
    <x v="0"/>
    <s v=""/>
    <n v="0"/>
    <n v="0"/>
    <n v="0"/>
  </r>
  <r>
    <x v="0"/>
    <x v="2"/>
    <x v="5"/>
    <x v="48"/>
    <s v="Presentar la información al Comité Institucional de Gestión y Desempeño de las TRD a remitir al AGN."/>
    <s v="Presentación ante el comité."/>
    <d v="2020-06-01T00:00:00"/>
    <d v="2020-06-30T00:00:00"/>
    <n v="6"/>
    <n v="0"/>
    <n v="30"/>
    <x v="2"/>
    <n v="0"/>
    <s v="Nueva"/>
    <n v="0"/>
    <s v="No programado"/>
    <x v="0"/>
    <s v=""/>
    <n v="0"/>
    <n v="0"/>
    <n v="0"/>
    <s v="Programado"/>
    <x v="0"/>
    <n v="30"/>
    <n v="0"/>
    <n v="0"/>
    <n v="0"/>
    <s v="No programado"/>
    <x v="0"/>
    <s v=""/>
    <n v="0"/>
    <n v="0"/>
    <n v="0"/>
    <s v="No programado"/>
    <x v="0"/>
    <s v=""/>
    <n v="0"/>
    <n v="0"/>
    <n v="0"/>
  </r>
  <r>
    <x v="0"/>
    <x v="2"/>
    <x v="6"/>
    <x v="49"/>
    <s v="Actualizar documentación Direccionamiento Estratégico"/>
    <s v="Caracterización, procedimientos, mapa de riesgos, indicadores de proceso actualizados"/>
    <d v="2020-01-15T00:00:00"/>
    <d v="2020-02-15T00:00:00"/>
    <n v="2"/>
    <n v="0"/>
    <n v="100"/>
    <x v="1"/>
    <n v="100"/>
    <s v="Finalizada"/>
    <n v="43875"/>
    <s v="Programado"/>
    <x v="1"/>
    <n v="100"/>
    <s v="Se actualizó la caracterización del proceso de Direccionamiento Estratégico teniendo en cuenta la supresion del proceso de Administración de Riesgos y su fusión con DIES.  Así mismo, se actualizaron los procedimientos y demás documentos del proceso.  Se actualizó el mapa de riesgos de la ADRES. El indicador se mantuvo."/>
    <s v="Ninguno"/>
    <s v="1. DIES_Aprobación_Caracterización_Proceso_V04_x000a__x000a_2. DIES-CP01_Caracterizacion_Proceso_V04_x000a__x000a_Ver página web de la entidad."/>
    <s v="No programado"/>
    <x v="1"/>
    <s v=""/>
    <n v="0"/>
    <n v="0"/>
    <n v="0"/>
    <s v="No programado"/>
    <x v="0"/>
    <s v=""/>
    <n v="0"/>
    <n v="0"/>
    <n v="0"/>
    <s v="No programado"/>
    <x v="0"/>
    <s v=""/>
    <n v="0"/>
    <n v="0"/>
    <n v="0"/>
  </r>
  <r>
    <x v="0"/>
    <x v="2"/>
    <x v="6"/>
    <x v="50"/>
    <s v="Actualizar documentación Gestión del Desarrollo Organizacional"/>
    <s v="Caracterización, procedimientos, mapa de riesgos, indicadores de proceso actualizados"/>
    <d v="2020-05-01T00:00:00"/>
    <d v="2020-03-30T00:00:00"/>
    <n v="3"/>
    <n v="0"/>
    <n v="100"/>
    <x v="1"/>
    <n v="100"/>
    <s v="Finalizada"/>
    <n v="43920"/>
    <s v="Programado"/>
    <x v="1"/>
    <n v="100"/>
    <s v="Se actualizó la caracterización del proceso de Gestión de Desarrollo Organizacional, los procedimientos existentes y los indicadores de gestión de dicho proceso, ajustando algunos aspectos e incluyendo otros mecanismos de seguimiento y medición de este proceso, previa validación de la Jefe de la OAPCR, como responsable del mismo. Los riesgos fueron revisados y no fue necesario realizar cambios o ajustes."/>
    <s v="Ninguno"/>
    <s v="GEDO_Caracterizacion_Final_x000a__x000a_GEDO-PR01_Procedimiento_Elaboración_y_Control_de_Documentos_V03_x000a__x000a_GEDO-PR02_Procedimiento_Medicion de_Gestión_Institucional_V03_x000a__x000a_GEDO-PR03_Procedimiento_Formulacion_Seguimiento_Planes_de_Mejoramiento_V03GEDO-_x000a__x000a_HV_Indicadores_Proceso_GEDO_V02_x000a__x000a_Reporte de Seguimiento Evolución MIPG"/>
    <s v="No programado"/>
    <x v="1"/>
    <s v=""/>
    <n v="0"/>
    <n v="0"/>
    <n v="0"/>
    <s v="No programado"/>
    <x v="0"/>
    <s v=""/>
    <n v="0"/>
    <n v="0"/>
    <n v="0"/>
    <s v="No programado"/>
    <x v="0"/>
    <s v=""/>
    <n v="0"/>
    <n v="0"/>
    <n v="0"/>
  </r>
  <r>
    <x v="0"/>
    <x v="2"/>
    <x v="6"/>
    <x v="51"/>
    <s v="Elaborar las caracterizaciones a partir de los procesos definidos."/>
    <s v="Caracterizaciones  de procesos actualizadas_x000a_Listados de asistencia de mesas de trabajo"/>
    <d v="2020-06-30T00:00:00"/>
    <d v="2020-09-30T00:00:00"/>
    <n v="9"/>
    <n v="0"/>
    <n v="100"/>
    <x v="1"/>
    <n v="0"/>
    <s v="Nueva"/>
    <n v="0"/>
    <s v="No programado"/>
    <x v="0"/>
    <s v=""/>
    <n v="0"/>
    <n v="0"/>
    <n v="0"/>
    <s v="Programado"/>
    <x v="1"/>
    <s v=""/>
    <n v="0"/>
    <n v="0"/>
    <n v="0"/>
    <s v="Programado"/>
    <x v="1"/>
    <n v="100"/>
    <n v="0"/>
    <n v="0"/>
    <n v="0"/>
    <s v="No programado"/>
    <x v="0"/>
    <s v=""/>
    <n v="0"/>
    <n v="0"/>
    <n v="0"/>
  </r>
  <r>
    <x v="0"/>
    <x v="2"/>
    <x v="6"/>
    <x v="52"/>
    <s v="Construir Cadena de Valor de la entidad"/>
    <s v="Cadena de valor aprobada_x000a_Acta de Comité_x000a_Listados de asistencia de mesas de trabajo"/>
    <d v="2020-03-30T00:00:00"/>
    <d v="2020-06-30T00:00:00"/>
    <n v="6"/>
    <n v="0"/>
    <n v="100"/>
    <x v="1"/>
    <n v="0"/>
    <s v="En desarrollo"/>
    <n v="0"/>
    <s v="Programado"/>
    <x v="0"/>
    <s v=""/>
    <s v="Mapa de procesos aprobado en Comité Institucional de Gestión y Desempeño del 31 de marzo de 2020."/>
    <n v="0"/>
    <s v="Mapa de proceso_x000a_Acta de Comité"/>
    <s v="Programado"/>
    <x v="0"/>
    <n v="100"/>
    <n v="0"/>
    <n v="0"/>
    <n v="0"/>
    <s v="No programado"/>
    <x v="0"/>
    <s v=""/>
    <n v="0"/>
    <n v="0"/>
    <n v="0"/>
    <s v="No programado"/>
    <x v="0"/>
    <s v=""/>
    <n v="0"/>
    <n v="0"/>
    <n v="0"/>
  </r>
  <r>
    <x v="0"/>
    <x v="2"/>
    <x v="6"/>
    <x v="52"/>
    <s v="Construir mapa de procesos de la entidad."/>
    <s v="Mapa de procesos aprobado_x000a_Acta de Comité"/>
    <d v="2020-03-30T00:00:00"/>
    <d v="2020-06-30T00:00:00"/>
    <n v="6"/>
    <n v="0"/>
    <n v="100"/>
    <x v="1"/>
    <n v="100"/>
    <s v="Finalizada"/>
    <n v="43921"/>
    <s v="Programado"/>
    <x v="0"/>
    <s v=""/>
    <s v="Mapa de procesos aprobado en Comité Institucional de Gestión y Desempeño del 31 de marzo de 2020."/>
    <n v="0"/>
    <s v="Mapa de proceso_x000a_Acta de Comité"/>
    <s v="Programado"/>
    <x v="0"/>
    <n v="100"/>
    <n v="0"/>
    <n v="0"/>
    <n v="0"/>
    <s v="No programado"/>
    <x v="0"/>
    <s v=""/>
    <n v="0"/>
    <n v="0"/>
    <n v="0"/>
    <s v="No programado"/>
    <x v="0"/>
    <s v=""/>
    <n v="0"/>
    <n v="0"/>
    <n v="0"/>
  </r>
  <r>
    <x v="0"/>
    <x v="2"/>
    <x v="6"/>
    <x v="53"/>
    <s v="Establecer el estado actual de la interacción de los procesos de la entidad y proponer la matriz de interacción de procesos mejorada"/>
    <s v="Matrices de interacción de procesos actual y propuesta"/>
    <d v="2020-01-02T00:00:00"/>
    <d v="2020-03-30T00:00:00"/>
    <n v="3"/>
    <n v="0"/>
    <n v="100"/>
    <x v="1"/>
    <n v="100"/>
    <s v="Finalizada"/>
    <n v="43921"/>
    <s v="Programado"/>
    <x v="1"/>
    <n v="100"/>
    <s v="Se construyeron las matrices de procesos: _x000a_1. Actual: Matriz con el mapa de procesos de la entidad, realizando el análisis de los salidas y entradas de los procesos_x000a_3. Propuesta: con el mapa de proceso propuesto para el nuevo modelo de operación. En esta se definieron los productos principales de los procesos y como interactuan entre ellos"/>
    <s v="La actividad se llevo a cabo conforme a lo establecido"/>
    <s v="1. Matriz de interacción de procesos - Estado Actual_x000a_2. Matriz de interacción de procesos - Propuesta"/>
    <s v="No programado"/>
    <x v="1"/>
    <s v=""/>
    <n v="0"/>
    <n v="0"/>
    <n v="0"/>
    <s v="No programado"/>
    <x v="0"/>
    <s v=""/>
    <n v="0"/>
    <n v="0"/>
    <n v="0"/>
    <s v="No programado"/>
    <x v="0"/>
    <s v=""/>
    <n v="0"/>
    <n v="0"/>
    <n v="0"/>
  </r>
  <r>
    <x v="0"/>
    <x v="2"/>
    <x v="6"/>
    <x v="44"/>
    <s v="Actualizar el Listado Maestro de Documentaos"/>
    <s v="Listado Maestro de Documentos actualizado y publicado (Interna)"/>
    <d v="2020-01-15T00:00:00"/>
    <d v="2020-02-15T00:00:00"/>
    <n v="2"/>
    <n v="0"/>
    <n v="50"/>
    <x v="1"/>
    <n v="50"/>
    <s v="Finalizada"/>
    <n v="43921"/>
    <s v="Programado"/>
    <x v="1"/>
    <n v="50"/>
    <s v="Se dio cumplimiento a la creacion y actualización del listado maestro de documentos, con la actualizacion de procedimientos, no obstante se requiere seguir actualizando este listado a medida que se generen actualizaciones en el SIGI"/>
    <s v="Ninguno"/>
    <s v="Documento &quot;Listado Maestro de Documentos&quot; ubicado en la Herramienta colaborativa de la Entidad en la siguiente ruta  https://teams.microsoft.com/_#/files/General?threadId=19%3Ac63c81a6f564451b99eb00ae5b52895d%40thread.skype&amp;ctx=channel&amp;context=Vigente&amp;rootfolder=%252Fsites%252FOAPCR%252FDocumentos%2520compartidos%252FGeneral%252FSistema%2520de%2520Gestion%252FListado_Maestro_de_Documentos%252FVigente"/>
    <s v="No programado"/>
    <x v="1"/>
    <s v=""/>
    <n v="0"/>
    <n v="0"/>
    <n v="0"/>
    <s v="No programado"/>
    <x v="0"/>
    <s v=""/>
    <n v="0"/>
    <n v="0"/>
    <n v="0"/>
    <s v="No programado"/>
    <x v="0"/>
    <s v=""/>
    <n v="0"/>
    <n v="0"/>
    <n v="0"/>
  </r>
  <r>
    <x v="0"/>
    <x v="2"/>
    <x v="7"/>
    <x v="54"/>
    <s v="Estudio de cargas laborales"/>
    <s v="Diagnóstico institucional de la Gestión del Talento Humano y estudio de cargas laborales"/>
    <d v="2020-04-20T00:00:00"/>
    <d v="2020-06-05T00:00:00"/>
    <n v="6"/>
    <n v="240000000"/>
    <n v="40"/>
    <x v="2"/>
    <n v="0"/>
    <s v="Nueva"/>
    <n v="0"/>
    <s v="No programado"/>
    <x v="0"/>
    <s v=""/>
    <n v="0"/>
    <n v="0"/>
    <n v="0"/>
    <s v="Programado"/>
    <x v="0"/>
    <n v="40"/>
    <n v="0"/>
    <n v="0"/>
    <n v="0"/>
    <s v="No programado"/>
    <x v="0"/>
    <s v=""/>
    <n v="0"/>
    <n v="0"/>
    <n v="0"/>
    <s v="No programado"/>
    <x v="0"/>
    <s v=""/>
    <n v="0"/>
    <n v="0"/>
    <n v="0"/>
  </r>
  <r>
    <x v="0"/>
    <x v="2"/>
    <x v="7"/>
    <x v="54"/>
    <s v="Realizar el estudio técnico de rediseño institucional y gestionarlo frente instancias pertinentes"/>
    <s v="Estudio técnico de rediseño institucional entregado al DAFP_x000a_Borrador de Decretos de restructuración_x000a_Borrador de Manual de funciones_x000a_Oficios presentados a las instancias pertinentes"/>
    <d v="2020-10-01T00:00:00"/>
    <d v="2020-12-30T00:00:00"/>
    <n v="12"/>
    <n v="0"/>
    <n v="100"/>
    <x v="1"/>
    <n v="0"/>
    <s v="Nueva"/>
    <n v="0"/>
    <s v="No programado"/>
    <x v="0"/>
    <s v=""/>
    <n v="0"/>
    <n v="0"/>
    <n v="0"/>
    <s v="No programado"/>
    <x v="1"/>
    <s v=""/>
    <n v="0"/>
    <n v="0"/>
    <n v="0"/>
    <s v="No programado"/>
    <x v="0"/>
    <s v=""/>
    <n v="0"/>
    <n v="0"/>
    <n v="0"/>
    <s v="Programado"/>
    <x v="1"/>
    <n v="100"/>
    <n v="0"/>
    <n v="0"/>
    <n v="0"/>
  </r>
  <r>
    <x v="0"/>
    <x v="2"/>
    <x v="7"/>
    <x v="54"/>
    <s v="Realizar el estudio técnico de rediseño institucional y gestionarlo frente instancias pertinentes"/>
    <s v="Estudio técnico de rediseño institucional entregado al DAFP_x000a_Borrador de Decretos de restructuración_x000a_Borrador de Manual de funciones_x000a_Oficios presentados a las instancias pertinentes"/>
    <d v="2020-03-24T00:00:00"/>
    <d v="2020-07-10T00:00:00"/>
    <n v="7"/>
    <n v="0"/>
    <n v="60"/>
    <x v="2"/>
    <n v="0"/>
    <s v="En desarrollo"/>
    <n v="0"/>
    <s v="Programado"/>
    <x v="0"/>
    <s v=""/>
    <s v="Se presentó ante el DAFP oficio solicitando acompañamiento para el desarrollo del proyecto de Rediseño, con el aval de la Dirección General."/>
    <s v="Ninguna"/>
    <s v="Oficio enviado al DAFP"/>
    <s v="Programado"/>
    <x v="1"/>
    <s v=""/>
    <n v="0"/>
    <n v="0"/>
    <n v="0"/>
    <s v="Programado"/>
    <x v="1"/>
    <n v="60"/>
    <n v="0"/>
    <n v="0"/>
    <n v="0"/>
    <s v="No programado"/>
    <x v="0"/>
    <s v=""/>
    <n v="0"/>
    <n v="0"/>
    <n v="0"/>
  </r>
  <r>
    <x v="1"/>
    <x v="3"/>
    <x v="8"/>
    <x v="55"/>
    <s v="Estructurar y ejecutar el proceso de contratación para seleccionar los terceros que efectuarán la auditoría a las cuentas presentadas en el acuerdo de punto final, y la interventoría a los terceros que efectuarán la auditoría."/>
    <s v="Contratos suscritos con las firmas  seleccionadas"/>
    <d v="2020-04-01T00:00:00"/>
    <d v="2020-06-30T00:00:00"/>
    <n v="6"/>
    <n v="0"/>
    <n v="100"/>
    <x v="5"/>
    <n v="0"/>
    <s v="Nueva"/>
    <n v="0"/>
    <s v="No programado"/>
    <x v="0"/>
    <s v=""/>
    <n v="0"/>
    <n v="0"/>
    <n v="0"/>
    <s v="Programado"/>
    <x v="0"/>
    <n v="100"/>
    <n v="0"/>
    <n v="0"/>
    <n v="0"/>
    <s v="No programado"/>
    <x v="0"/>
    <s v=""/>
    <n v="0"/>
    <n v="0"/>
    <n v="0"/>
    <s v="No programado"/>
    <x v="0"/>
    <s v=""/>
    <n v="0"/>
    <n v="0"/>
    <n v="0"/>
  </r>
  <r>
    <x v="1"/>
    <x v="3"/>
    <x v="8"/>
    <x v="56"/>
    <s v="Ejecución del procedimiento de auditoría e interventoria a las cuentas radicadas por las entidades recobrantes"/>
    <s v="Certificaciones de resultados de auditoria; Certificaciones de interventoria; "/>
    <d v="2020-07-01T00:00:00"/>
    <d v="2021-07-31T00:00:00"/>
    <n v="7"/>
    <n v="72741274939.956497"/>
    <n v="100"/>
    <x v="5"/>
    <n v="0"/>
    <s v="Nueva"/>
    <n v="0"/>
    <s v="No programado"/>
    <x v="0"/>
    <s v=""/>
    <n v="0"/>
    <n v="0"/>
    <n v="0"/>
    <s v="No programado"/>
    <x v="1"/>
    <s v=""/>
    <n v="0"/>
    <n v="0"/>
    <n v="0"/>
    <s v="Programado"/>
    <x v="1"/>
    <n v="100"/>
    <n v="0"/>
    <n v="0"/>
    <n v="0"/>
    <s v="Programado"/>
    <x v="0"/>
    <s v=""/>
    <n v="0"/>
    <n v="0"/>
    <n v="0"/>
  </r>
  <r>
    <x v="1"/>
    <x v="3"/>
    <x v="8"/>
    <x v="57"/>
    <s v="Expedir el manual operativo para la implementación del acuerdo de punto final."/>
    <s v="Manual Operativo"/>
    <d v="2020-02-01T00:00:00"/>
    <d v="2020-04-01T00:00:00"/>
    <n v="4"/>
    <n v="0"/>
    <n v="100"/>
    <x v="5"/>
    <n v="0"/>
    <s v="En desarrollo"/>
    <n v="0"/>
    <s v="Programado"/>
    <x v="0"/>
    <s v=""/>
    <s v="Se está trabajando en el manual operativo._x000a_En la carpeta se adjunta la versión inicial del manual operativo._x000a_Dicho documento es confidencial."/>
    <n v="0"/>
    <s v="Manual Operativo Version Preliminar  110420.pdf"/>
    <s v="Programado"/>
    <x v="0"/>
    <n v="100"/>
    <n v="0"/>
    <n v="0"/>
    <n v="0"/>
    <s v="No programado"/>
    <x v="0"/>
    <s v=""/>
    <n v="0"/>
    <n v="0"/>
    <n v="0"/>
    <s v="No programado"/>
    <x v="0"/>
    <s v=""/>
    <n v="0"/>
    <n v="0"/>
    <n v="0"/>
  </r>
  <r>
    <x v="1"/>
    <x v="3"/>
    <x v="8"/>
    <x v="58"/>
    <s v="Expedir el acto administrativo  para implementar el acuerdo de punto final, conforme al reglamento expedido por el Gobierno Nacional."/>
    <s v="Acto administrativo expedido por la ADRES"/>
    <d v="2020-02-01T00:00:00"/>
    <d v="2020-04-01T00:00:00"/>
    <n v="4"/>
    <n v="0"/>
    <n v="100"/>
    <x v="5"/>
    <n v="0"/>
    <s v="Nueva"/>
    <n v="0"/>
    <s v="Programado"/>
    <x v="0"/>
    <s v=""/>
    <s v="La próxima semana se iiniciará la elaboración del acto administrativo."/>
    <n v="0"/>
    <n v="0"/>
    <s v="Programado"/>
    <x v="0"/>
    <n v="100"/>
    <n v="0"/>
    <n v="0"/>
    <n v="0"/>
    <s v="No programado"/>
    <x v="0"/>
    <s v=""/>
    <n v="0"/>
    <n v="0"/>
    <n v="0"/>
    <s v="No programado"/>
    <x v="0"/>
    <s v=""/>
    <n v="0"/>
    <n v="0"/>
    <n v="0"/>
  </r>
  <r>
    <x v="1"/>
    <x v="3"/>
    <x v="8"/>
    <x v="59"/>
    <s v="Elaborar las tablas de referencia de los servicios y tecnologías no financiadas con la UPC y de los servicios excluidos"/>
    <s v="Tablas de referencia de los servicios y tecnologías no financiadas con la UPC y de los servicios excluidos elaborados y aprobadas."/>
    <d v="2020-02-01T00:00:00"/>
    <d v="2020-04-01T00:00:00"/>
    <n v="4"/>
    <n v="0"/>
    <n v="100"/>
    <x v="5"/>
    <n v="0"/>
    <s v="En desarrollo"/>
    <n v="0"/>
    <s v="Programado"/>
    <x v="0"/>
    <s v=""/>
    <s v="ADRES ha remitido correos electrónicos con las tablas de referencia para revisiòn al MSPS._x000a_Se adjuntan en la carpeta los correos electrònicos."/>
    <s v="Respecto de las tablas de referencia de medicamentos y VMR no se ha recibido retroalimentación del MSPS."/>
    <s v="T.R. Medicamentos.pdf_x000a_T.R. Nutricionales.pdf_x000a_T.R. Procedimientos y exclusiones.pdf_x000a_T.R. VMR.pdf"/>
    <s v="Programado"/>
    <x v="0"/>
    <n v="100"/>
    <n v="0"/>
    <n v="0"/>
    <n v="0"/>
    <s v="No programado"/>
    <x v="0"/>
    <s v=""/>
    <n v="0"/>
    <n v="0"/>
    <n v="0"/>
    <s v="No programado"/>
    <x v="0"/>
    <s v=""/>
    <n v="0"/>
    <n v="0"/>
    <n v="0"/>
  </r>
  <r>
    <x v="1"/>
    <x v="1"/>
    <x v="4"/>
    <x v="60"/>
    <s v="Identificar los requerimientos funcionales y tecnológicos para la Interoperabilidad con los grupos de valor seleccionados"/>
    <s v="Requerimientos funcionales y tecnológicos de Interoperabilidad identificados"/>
    <d v="2020-03-03T00:00:00"/>
    <d v="2020-09-30T00:00:00"/>
    <n v="9"/>
    <n v="0"/>
    <n v="100"/>
    <x v="0"/>
    <n v="0"/>
    <s v="En desarrollo"/>
    <n v="0"/>
    <s v="Programado"/>
    <x v="0"/>
    <s v=""/>
    <s v="20200331. Esta actividad conforme con la planeación interna, se empezará a desarrollar una vez se termine la  actividades &quot;Definir las características que perfilan la calidad de los datos&quot;"/>
    <s v="Ninguna dentro del periodo"/>
    <s v="No aplica para el presente seguimiento"/>
    <s v="Programado"/>
    <x v="1"/>
    <s v=""/>
    <n v="0"/>
    <n v="0"/>
    <n v="0"/>
    <s v="Programado"/>
    <x v="1"/>
    <n v="100"/>
    <n v="0"/>
    <n v="0"/>
    <n v="0"/>
    <s v="No programado"/>
    <x v="0"/>
    <s v=""/>
    <n v="0"/>
    <n v="0"/>
    <n v="0"/>
  </r>
  <r>
    <x v="1"/>
    <x v="4"/>
    <x v="9"/>
    <x v="61"/>
    <s v="Elaboración análisis de los fallos proferidos_x000a_"/>
    <s v="Documento que contenga el análisis de los fallos proferidos en el año 2019 e identifique argumentos que podrían ser tenidos en cuenta en las estrategias de defensa"/>
    <d v="2020-04-01T00:00:00"/>
    <d v="2020-05-30T00:00:00"/>
    <n v="5"/>
    <n v="0"/>
    <n v="50"/>
    <x v="6"/>
    <n v="0"/>
    <s v="Nueva"/>
    <n v="0"/>
    <s v="No programado"/>
    <x v="0"/>
    <s v=""/>
    <n v="0"/>
    <n v="0"/>
    <n v="0"/>
    <s v="Programado"/>
    <x v="0"/>
    <n v="50"/>
    <n v="0"/>
    <n v="0"/>
    <n v="0"/>
    <s v="No programado"/>
    <x v="0"/>
    <s v=""/>
    <n v="0"/>
    <n v="0"/>
    <n v="0"/>
    <s v="No programado"/>
    <x v="0"/>
    <s v=""/>
    <n v="0"/>
    <n v="0"/>
    <n v="0"/>
  </r>
  <r>
    <x v="1"/>
    <x v="4"/>
    <x v="9"/>
    <x v="61"/>
    <s v="Elaboración análisis de los fallos proferidos_x000a_"/>
    <s v="Documento que contenga el análisis de los fallos proferidos en el año 2020 e identifique argumentos que podrían ser tenidos en cuenta en las estrategias de defensa"/>
    <d v="2020-10-31T00:00:00"/>
    <d v="2020-12-31T00:00:00"/>
    <n v="12"/>
    <n v="0"/>
    <n v="50"/>
    <x v="6"/>
    <n v="0"/>
    <s v="Nueva"/>
    <n v="0"/>
    <s v="No programado"/>
    <x v="0"/>
    <s v=""/>
    <n v="0"/>
    <n v="0"/>
    <n v="0"/>
    <s v="No programado"/>
    <x v="1"/>
    <s v=""/>
    <n v="0"/>
    <n v="0"/>
    <n v="0"/>
    <s v="No programado"/>
    <x v="0"/>
    <s v=""/>
    <n v="0"/>
    <n v="0"/>
    <n v="0"/>
    <s v="Programado"/>
    <x v="1"/>
    <n v="50"/>
    <n v="0"/>
    <n v="0"/>
    <n v="0"/>
  </r>
  <r>
    <x v="1"/>
    <x v="4"/>
    <x v="9"/>
    <x v="62"/>
    <s v="Análisis de los proyectos de Ley, Decreto o Resolución que pueden tener un impacto en la Entidad"/>
    <s v="Conceptos expedidos exponiendo la posición de la Entidad ante el Legislador o el ente regulador "/>
    <d v="2020-01-01T00:00:00"/>
    <d v="2020-12-31T00:00:00"/>
    <n v="12"/>
    <n v="46920000"/>
    <n v="50"/>
    <x v="6"/>
    <n v="0"/>
    <s v="En desarrollo"/>
    <n v="0"/>
    <s v="Programado"/>
    <x v="0"/>
    <s v=""/>
    <s v="Además de los conceptos frente a los proyectos de Ley que se elaboraron y radicaron durante la vigencia 2019, durante el presente trimestre se inició la  elaboración los borradores de concepto relativos a los PL 119/19 Senado, PL 165/2019 Senado, PL 001/2018 Cámara y PL 196/2019 Cámara. "/>
    <n v="0"/>
    <s v="Conceptos expedidos exponiendo la posición de la Entidad ante el Legislador o el ente regulador 2020 1"/>
    <s v="Programado"/>
    <x v="1"/>
    <s v=""/>
    <n v="0"/>
    <n v="0"/>
    <n v="0"/>
    <s v="Programado"/>
    <x v="0"/>
    <s v=""/>
    <n v="0"/>
    <n v="0"/>
    <n v="0"/>
    <s v="Programado"/>
    <x v="1"/>
    <n v="50"/>
    <n v="0"/>
    <n v="0"/>
    <n v="0"/>
  </r>
  <r>
    <x v="1"/>
    <x v="4"/>
    <x v="9"/>
    <x v="62"/>
    <s v="Identificar los proyectos de Ley, Decreto o Resolución que pueden tener un impacto en la Entidad"/>
    <s v="Cuadro resumen trimestral de los proyectos normativos con impacto "/>
    <d v="2020-01-01T00:00:00"/>
    <d v="2020-12-31T00:00:00"/>
    <n v="12"/>
    <n v="46920000"/>
    <n v="50"/>
    <x v="6"/>
    <n v="0"/>
    <s v="En desarrollo"/>
    <n v="0"/>
    <s v="Programado"/>
    <x v="0"/>
    <s v=""/>
    <s v="Se elaboró y se presenta el Cuadro resumen trimestral de los proyectos normativos con impacto "/>
    <s v="Dificultades para el seguimiento de las sesiones de Cámara y el Senado con ocasión a la emergencia causada por el COVID "/>
    <s v="Cuadro resumen trimestral de los proyectos normativos con impacto 2020 1_x000d_"/>
    <s v="Programado"/>
    <x v="1"/>
    <s v=""/>
    <n v="0"/>
    <n v="0"/>
    <n v="0"/>
    <s v="Programado"/>
    <x v="0"/>
    <s v=""/>
    <n v="0"/>
    <n v="0"/>
    <n v="0"/>
    <s v="Programado"/>
    <x v="1"/>
    <n v="50"/>
    <n v="0"/>
    <n v="0"/>
    <n v="0"/>
  </r>
  <r>
    <x v="1"/>
    <x v="4"/>
    <x v="9"/>
    <x v="63"/>
    <s v="Balance de la gestión jurídica de la Entidad"/>
    <s v="Documento que contenga el balance de la gestión jurídica del proceso de representación judicial del año 2020 "/>
    <d v="2020-08-01T00:00:00"/>
    <d v="2020-12-31T00:00:00"/>
    <n v="12"/>
    <n v="0"/>
    <n v="100"/>
    <x v="6"/>
    <n v="0"/>
    <s v="Nueva"/>
    <n v="0"/>
    <s v="No programado"/>
    <x v="0"/>
    <s v=""/>
    <n v="0"/>
    <n v="0"/>
    <n v="0"/>
    <s v="No programado"/>
    <x v="1"/>
    <s v=""/>
    <n v="0"/>
    <n v="0"/>
    <n v="0"/>
    <s v="Programado"/>
    <x v="0"/>
    <s v=""/>
    <n v="0"/>
    <n v="0"/>
    <n v="0"/>
    <s v="Programado"/>
    <x v="1"/>
    <n v="100"/>
    <n v="0"/>
    <n v="0"/>
    <n v="0"/>
  </r>
  <r>
    <x v="1"/>
    <x v="4"/>
    <x v="9"/>
    <x v="64"/>
    <s v="_x000a_Proyección de posibles conflictos jurídicos que podría enfrentar la ADRES"/>
    <s v="Documento con el análisis de las causas de la ligitiosidad actuales y posibles de la ADRES"/>
    <d v="2020-02-01T00:00:00"/>
    <d v="2020-03-30T00:00:00"/>
    <n v="3"/>
    <n v="0"/>
    <n v="100"/>
    <x v="6"/>
    <n v="100"/>
    <s v="Finalizada"/>
    <n v="43920"/>
    <s v="Programado"/>
    <x v="1"/>
    <n v="100"/>
    <s v="Se elaboró documento con el análisis de las causas de la ligitiosidad actuales y posibles de la ADRES"/>
    <n v="0"/>
    <s v="Análisis de las causas de la ligitiosidad actuales y posibles de la ADRES"/>
    <s v="No programado"/>
    <x v="1"/>
    <s v=""/>
    <n v="0"/>
    <n v="0"/>
    <n v="0"/>
    <s v="No programado"/>
    <x v="0"/>
    <s v=""/>
    <n v="0"/>
    <n v="0"/>
    <n v="0"/>
    <s v="No programado"/>
    <x v="0"/>
    <s v=""/>
    <n v="0"/>
    <n v="0"/>
    <n v="0"/>
  </r>
  <r>
    <x v="1"/>
    <x v="4"/>
    <x v="9"/>
    <x v="65"/>
    <s v="Identificación de estrategias de defensa (ABC jurídico por proceso)_x000a_"/>
    <s v="Documento que contena la descripción de las estrategias de defensa asociados a las principales causas de ligitiosidad de la ADRES "/>
    <d v="2020-02-01T00:00:00"/>
    <d v="2020-04-30T00:00:00"/>
    <n v="4"/>
    <n v="0"/>
    <n v="50"/>
    <x v="6"/>
    <n v="0"/>
    <s v="En desarrollo"/>
    <n v="0"/>
    <s v="Programado"/>
    <x v="0"/>
    <s v=""/>
    <s v="Es pendiente por elaborar"/>
    <s v="Se estaba trbajando en el docuemento de Análisis de las causas de la ligitiosidad actuales y posibles de la ADRES, en el mes de abril se elabora este documento"/>
    <s v="No aplica"/>
    <s v="Programado"/>
    <x v="0"/>
    <n v="50"/>
    <n v="0"/>
    <n v="0"/>
    <n v="0"/>
    <s v="No programado"/>
    <x v="0"/>
    <s v=""/>
    <n v="0"/>
    <n v="0"/>
    <n v="0"/>
    <s v="No programado"/>
    <x v="0"/>
    <s v=""/>
    <n v="0"/>
    <n v="0"/>
    <n v="0"/>
  </r>
  <r>
    <x v="1"/>
    <x v="4"/>
    <x v="9"/>
    <x v="65"/>
    <s v="Socializacion de estrategias de defensa"/>
    <s v="Listado de asistencia y presentación"/>
    <d v="2020-05-01T00:00:00"/>
    <d v="2020-07-30T00:00:00"/>
    <n v="7"/>
    <n v="0"/>
    <n v="50"/>
    <x v="6"/>
    <n v="0"/>
    <s v="Nueva"/>
    <n v="0"/>
    <s v="No programado"/>
    <x v="0"/>
    <s v=""/>
    <n v="0"/>
    <n v="0"/>
    <n v="0"/>
    <s v="Programado"/>
    <x v="1"/>
    <s v=""/>
    <n v="0"/>
    <n v="0"/>
    <n v="0"/>
    <s v="Programado"/>
    <x v="1"/>
    <n v="50"/>
    <n v="0"/>
    <n v="0"/>
    <n v="0"/>
    <s v="No programado"/>
    <x v="0"/>
    <s v=""/>
    <n v="0"/>
    <n v="0"/>
    <n v="0"/>
  </r>
  <r>
    <x v="1"/>
    <x v="4"/>
    <x v="9"/>
    <x v="66"/>
    <s v="Diseño de la estrategia de asistencia técnica a jueces y difusión de información relevante a tener en cuenta en fallos judiciales en materia de salud (con el acompañamiento del Ministerio), definición del alcance e identificación de actores que pueden vincularse a su implementación "/>
    <s v="Estrategia diseñada"/>
    <d v="2020-06-01T00:00:00"/>
    <d v="2020-07-30T00:00:00"/>
    <n v="7"/>
    <n v="0"/>
    <n v="50"/>
    <x v="6"/>
    <n v="0"/>
    <s v="Nueva"/>
    <n v="0"/>
    <s v="No programado"/>
    <x v="0"/>
    <s v=""/>
    <n v="0"/>
    <n v="0"/>
    <n v="0"/>
    <s v="Programado"/>
    <x v="1"/>
    <s v=""/>
    <n v="0"/>
    <n v="0"/>
    <n v="0"/>
    <s v="Programado"/>
    <x v="1"/>
    <n v="50"/>
    <n v="0"/>
    <n v="0"/>
    <n v="0"/>
    <s v="No programado"/>
    <x v="0"/>
    <s v=""/>
    <n v="0"/>
    <n v="0"/>
    <n v="0"/>
  </r>
  <r>
    <x v="1"/>
    <x v="4"/>
    <x v="9"/>
    <x v="66"/>
    <s v="Estrategia de asistencia técnica a jueces y difusión de información relevante a tener en cuenta en fallos judiciales en materia de salud (con el acompañamiento del Ministerio)"/>
    <s v="Cartillas contentivas de los procedimientos las cuales serán compartidas con la judicatura. "/>
    <d v="2020-08-30T00:00:00"/>
    <d v="2020-11-30T00:00:00"/>
    <n v="11"/>
    <n v="0"/>
    <n v="50"/>
    <x v="6"/>
    <n v="0"/>
    <s v="Nueva"/>
    <n v="0"/>
    <s v="No programado"/>
    <x v="0"/>
    <s v=""/>
    <n v="0"/>
    <n v="0"/>
    <n v="0"/>
    <s v="No programado"/>
    <x v="1"/>
    <s v=""/>
    <n v="0"/>
    <n v="0"/>
    <n v="0"/>
    <s v="Programado"/>
    <x v="0"/>
    <s v=""/>
    <n v="0"/>
    <n v="0"/>
    <n v="0"/>
    <s v="Programado"/>
    <x v="1"/>
    <n v="50"/>
    <n v="0"/>
    <n v="0"/>
    <n v="0"/>
  </r>
  <r>
    <x v="1"/>
    <x v="4"/>
    <x v="10"/>
    <x v="67"/>
    <s v="Realizar el requerimiento a la DGTIC para desarrollar el SAA"/>
    <s v="Documento de requerimiento tecnológico enviado a la DGTIC "/>
    <d v="2020-04-01T00:00:00"/>
    <d v="2020-06-30T00:00:00"/>
    <n v="6"/>
    <n v="0"/>
    <n v="50"/>
    <x v="5"/>
    <n v="0"/>
    <s v="Nueva"/>
    <n v="0"/>
    <s v="No programado"/>
    <x v="0"/>
    <s v=""/>
    <n v="0"/>
    <n v="0"/>
    <n v="0"/>
    <s v="Programado"/>
    <x v="0"/>
    <n v="50"/>
    <n v="0"/>
    <n v="0"/>
    <n v="0"/>
    <s v="No programado"/>
    <x v="0"/>
    <s v=""/>
    <n v="0"/>
    <n v="0"/>
    <n v="0"/>
    <s v="No programado"/>
    <x v="0"/>
    <s v=""/>
    <n v="0"/>
    <n v="0"/>
    <n v="0"/>
  </r>
  <r>
    <x v="1"/>
    <x v="4"/>
    <x v="10"/>
    <x v="68"/>
    <s v="Documentar el procedimiento  para implementar alternativas técnicas para adelantar el proceso de verificación, control y pago de las reclamaciones, en el cual está inmerso el SAA"/>
    <s v="Proceso documentado, aprobado, publicado y formalizado en el SIGI, e incluirlo en el listado de control de documentos del SIGI (Documento confidencial)"/>
    <d v="2020-04-01T00:00:00"/>
    <d v="2020-06-30T00:00:00"/>
    <n v="6"/>
    <n v="0"/>
    <n v="100"/>
    <x v="5"/>
    <n v="0"/>
    <s v="Nueva"/>
    <n v="0"/>
    <s v="No programado"/>
    <x v="0"/>
    <s v=""/>
    <n v="0"/>
    <n v="0"/>
    <n v="0"/>
    <s v="Programado"/>
    <x v="0"/>
    <n v="100"/>
    <n v="0"/>
    <n v="0"/>
    <n v="0"/>
    <s v="No programado"/>
    <x v="0"/>
    <s v=""/>
    <n v="0"/>
    <n v="0"/>
    <n v="0"/>
    <s v="No programado"/>
    <x v="0"/>
    <s v=""/>
    <n v="0"/>
    <n v="0"/>
    <n v="0"/>
  </r>
  <r>
    <x v="1"/>
    <x v="4"/>
    <x v="10"/>
    <x v="69"/>
    <s v="Implementar el SAA de reclamaciones"/>
    <s v="Paquetes tramitados bajo el proceso "/>
    <d v="2020-10-01T00:00:00"/>
    <d v="2020-12-31T00:00:00"/>
    <n v="12"/>
    <n v="0"/>
    <n v="100"/>
    <x v="5"/>
    <n v="0"/>
    <s v="Nueva"/>
    <n v="0"/>
    <s v="No programado"/>
    <x v="0"/>
    <s v=""/>
    <n v="0"/>
    <n v="0"/>
    <n v="0"/>
    <s v="No programado"/>
    <x v="1"/>
    <s v=""/>
    <n v="0"/>
    <n v="0"/>
    <n v="0"/>
    <s v="No programado"/>
    <x v="0"/>
    <s v=""/>
    <n v="0"/>
    <n v="0"/>
    <n v="0"/>
    <s v="Programado"/>
    <x v="1"/>
    <n v="100"/>
    <n v="0"/>
    <n v="0"/>
    <n v="0"/>
  </r>
  <r>
    <x v="1"/>
    <x v="4"/>
    <x v="10"/>
    <x v="70"/>
    <s v="Documentar el procedimiento  para implementar alternativas técnicas para adelantar el proceso de verificación, control y pago de los servicios de tecnologías en salud no financiados con la UPC, en el cual está inmerso el SAA"/>
    <s v="Proceso documentado, aprobado, publicado y formalizado en el SIGI"/>
    <d v="2020-01-20T00:00:00"/>
    <d v="2020-03-31T00:00:00"/>
    <n v="3"/>
    <n v="0"/>
    <n v="50"/>
    <x v="5"/>
    <n v="50"/>
    <s v="Finalizada"/>
    <n v="43924"/>
    <s v="Programado"/>
    <x v="1"/>
    <n v="50"/>
    <s v="El procedimiento se encuentra publicado en la página web de la ADRES._x000a_Se adjunta en la carpeta de reporte el procedimiento."/>
    <s v="El procedimiento se adelantó de manera normal."/>
    <s v="GERC-PR07_Auditoría_por_ alertas_servicios_y_tecnologías_no_financiadas_con_UPC_V01"/>
    <s v="No programado"/>
    <x v="1"/>
    <s v=""/>
    <n v="0"/>
    <n v="0"/>
    <n v="0"/>
    <s v="No programado"/>
    <x v="0"/>
    <s v=""/>
    <n v="0"/>
    <n v="0"/>
    <n v="0"/>
    <s v="No programado"/>
    <x v="0"/>
    <s v=""/>
    <n v="0"/>
    <n v="0"/>
    <n v="0"/>
  </r>
  <r>
    <x v="1"/>
    <x v="4"/>
    <x v="10"/>
    <x v="70"/>
    <s v="Monitoreo a las variables definidas como generadoras de alerta."/>
    <s v="Acta de las reuniones_x000a__x000a_Documento que describe el SAA de recobros actualizado"/>
    <d v="2020-02-01T00:00:00"/>
    <d v="2020-12-31T00:00:00"/>
    <n v="12"/>
    <n v="0"/>
    <n v="50"/>
    <x v="5"/>
    <n v="0"/>
    <s v="En desarrollo"/>
    <n v="0"/>
    <s v="Programado"/>
    <x v="0"/>
    <s v=""/>
    <s v="Reunión llevada a cabo el 02 de abril de 2020."/>
    <n v="0"/>
    <s v="reunión SAA.pdf"/>
    <s v="Programado"/>
    <x v="1"/>
    <s v=""/>
    <n v="0"/>
    <n v="0"/>
    <n v="0"/>
    <s v="Programado"/>
    <x v="0"/>
    <s v=""/>
    <n v="0"/>
    <n v="0"/>
    <n v="0"/>
    <s v="Programado"/>
    <x v="1"/>
    <n v="50"/>
    <n v="0"/>
    <n v="0"/>
    <n v="0"/>
  </r>
  <r>
    <x v="1"/>
    <x v="4"/>
    <x v="11"/>
    <x v="71"/>
    <s v="BDUA validada con fuentes de datos de referencia. "/>
    <s v="Auditorías realizadas e informadas a las EPS."/>
    <d v="2020-01-01T00:00:00"/>
    <d v="2020-12-31T00:00:00"/>
    <n v="12"/>
    <n v="0"/>
    <n v="25"/>
    <x v="0"/>
    <n v="0"/>
    <s v="En desarrollo"/>
    <n v="0"/>
    <s v="Programado"/>
    <x v="0"/>
    <s v=""/>
    <s v="20200331. En 2020 se ha notificado vía correo electrónico el resultado de las Auditorías realizadas a las EPS. La evidencia se encuentra relacionada mes a mes (enero a marzo), así como la información reportada por la Contraloria, la cual, es notificada por ADRES a las EPS."/>
    <s v="Ninguna dentro del periodo"/>
    <s v="Ver: Trim I\AuditoríasEPS"/>
    <s v="Programado"/>
    <x v="1"/>
    <s v=""/>
    <n v="0"/>
    <n v="0"/>
    <n v="0"/>
    <s v="Programado"/>
    <x v="0"/>
    <s v=""/>
    <n v="0"/>
    <n v="0"/>
    <n v="0"/>
    <s v="Programado"/>
    <x v="1"/>
    <n v="25"/>
    <n v="0"/>
    <n v="0"/>
    <n v="0"/>
  </r>
  <r>
    <x v="1"/>
    <x v="4"/>
    <x v="11"/>
    <x v="71"/>
    <s v="BDUA validada con fuentes de datos de referencia. "/>
    <s v="Convenio con Migración Colombia._x000a_Cruces de información con DIAN y otros actores"/>
    <d v="2020-01-01T00:00:00"/>
    <d v="2020-12-31T00:00:00"/>
    <n v="12"/>
    <n v="0"/>
    <n v="25"/>
    <x v="0"/>
    <n v="0"/>
    <s v="En desarrollo"/>
    <n v="0"/>
    <s v="Programado"/>
    <x v="0"/>
    <s v=""/>
    <s v="20200331. Durante este trimestre se llevaron cruces de información con el DANE y la RNEC. El propósito de estos cruces de información buscaban validar la calidad de los datos de la BDUA frente a las fuentes de datos de referencia."/>
    <s v="Ninguna dentro del periodo"/>
    <s v="Ver: Trim I\Convenio"/>
    <s v="Programado"/>
    <x v="1"/>
    <s v=""/>
    <n v="0"/>
    <n v="0"/>
    <n v="0"/>
    <s v="Programado"/>
    <x v="0"/>
    <s v=""/>
    <n v="0"/>
    <n v="0"/>
    <n v="0"/>
    <s v="Programado"/>
    <x v="1"/>
    <n v="25"/>
    <n v="0"/>
    <n v="0"/>
    <n v="0"/>
  </r>
  <r>
    <x v="1"/>
    <x v="4"/>
    <x v="11"/>
    <x v="71"/>
    <s v="BDUA validada con fuentes de datos de referencia. "/>
    <s v="Solicitudes de datos adicionales de afiliados para ubicación y condiciones socioeconómicas,"/>
    <d v="2020-02-01T00:00:00"/>
    <d v="2020-08-01T00:00:00"/>
    <n v="8"/>
    <n v="0"/>
    <n v="25"/>
    <x v="0"/>
    <n v="0"/>
    <s v="En desarrollo"/>
    <n v="0"/>
    <s v="Programado"/>
    <x v="0"/>
    <s v=""/>
    <s v="20200331. Esta actividad se llevó en dos frentes:_x000a_1. Dentro de este trimestre se priorizó la integración con otros actores tales como DIAN, SIBEN, RNEC; tal como se ve en el seguimiento de las actividades anteriores. _x000a_2. se realizó acercamiento con el MSPS para empezar a revisar y modificar la resolución 4622 de 2016."/>
    <s v="Ninguna dentro del periodo"/>
    <s v="Ver: Trim I\solicitudAdicionalDatos_MSPS"/>
    <s v="Programado"/>
    <x v="1"/>
    <s v=""/>
    <n v="0"/>
    <n v="0"/>
    <n v="0"/>
    <s v="Programado"/>
    <x v="1"/>
    <n v="25"/>
    <n v="0"/>
    <n v="0"/>
    <n v="0"/>
    <s v="No programado"/>
    <x v="0"/>
    <s v=""/>
    <n v="0"/>
    <n v="0"/>
    <n v="0"/>
  </r>
  <r>
    <x v="1"/>
    <x v="4"/>
    <x v="11"/>
    <x v="71"/>
    <s v="Mejorar los datos de identificación de los afiliados para asegurar los procesos de liquidación y reconocimiento de recursos."/>
    <s v="Web Services de consulta a RNEC implementados._x000a_BDUA con 99% de índice de calidad."/>
    <d v="2020-01-01T00:00:00"/>
    <d v="2020-05-31T00:00:00"/>
    <n v="5"/>
    <n v="0"/>
    <n v="25"/>
    <x v="0"/>
    <n v="0"/>
    <s v="En desarrollo"/>
    <n v="0"/>
    <s v="Programado"/>
    <x v="0"/>
    <s v=""/>
    <s v="20200331. El  Web Service se encuentra operativo a mitad del mes de marzo y su proposito es retornar información sobre el estado actual de ciudadania registrado dentro de la RNEC."/>
    <s v="Ninguna dentro del periodo"/>
    <s v="Ver: Trim I\WebServicesRNEC"/>
    <s v="Programado"/>
    <x v="0"/>
    <n v="25"/>
    <n v="0"/>
    <n v="0"/>
    <n v="0"/>
    <s v="No programado"/>
    <x v="0"/>
    <s v=""/>
    <n v="0"/>
    <n v="0"/>
    <n v="0"/>
    <s v="No programado"/>
    <x v="0"/>
    <s v=""/>
    <n v="0"/>
    <n v="0"/>
    <n v="0"/>
  </r>
  <r>
    <x v="1"/>
    <x v="4"/>
    <x v="11"/>
    <x v="72"/>
    <s v="Expedir la metodología de verificaciones a los resultados del proceso de liquidación y reconocimiento de la UPC de los regímenes contributivo y subsidiado"/>
    <s v="Documento con la metodología propuesta y aprobada por el líder de proceso"/>
    <d v="2020-03-01T00:00:00"/>
    <d v="2020-12-15T00:00:00"/>
    <n v="12"/>
    <n v="0"/>
    <n v="100"/>
    <x v="7"/>
    <n v="0"/>
    <s v="En desarrollo"/>
    <n v="0"/>
    <s v="Programado"/>
    <x v="0"/>
    <s v=""/>
    <s v="RRAR: Se tiene programada una capacitacion para todos los funcionarios del grupo de reintegros, del procediimiento y el marco normativo, la cual se realizara en el segundo trimestre."/>
    <n v="0"/>
    <n v="0"/>
    <s v="Programado"/>
    <x v="1"/>
    <s v=""/>
    <n v="0"/>
    <n v="0"/>
    <n v="0"/>
    <s v="Programado"/>
    <x v="0"/>
    <s v=""/>
    <n v="0"/>
    <n v="0"/>
    <n v="0"/>
    <s v="Programado"/>
    <x v="1"/>
    <n v="100"/>
    <n v="0"/>
    <n v="0"/>
    <n v="0"/>
  </r>
  <r>
    <x v="1"/>
    <x v="4"/>
    <x v="11"/>
    <x v="73"/>
    <s v="Documentar las pruebas y la liberación del aplicativo como prueba piloto que soporta el procedimiento de reintegro de recursos del aseguramiento"/>
    <s v="Documento prueba piloto de las fases terminadas del aplicativo  del procedimiento de reintegro de recursos del aseguramiento"/>
    <d v="2020-02-01T00:00:00"/>
    <d v="2020-12-31T00:00:00"/>
    <n v="12"/>
    <n v="0"/>
    <n v="100"/>
    <x v="7"/>
    <n v="0"/>
    <s v="Nueva"/>
    <n v="0"/>
    <s v="Programado"/>
    <x v="0"/>
    <s v=""/>
    <n v="0"/>
    <n v="0"/>
    <n v="0"/>
    <s v="Programado"/>
    <x v="1"/>
    <s v=""/>
    <n v="0"/>
    <n v="0"/>
    <n v="0"/>
    <s v="Programado"/>
    <x v="0"/>
    <s v=""/>
    <n v="0"/>
    <n v="0"/>
    <n v="0"/>
    <s v="Programado"/>
    <x v="1"/>
    <n v="100"/>
    <n v="0"/>
    <n v="0"/>
    <n v="0"/>
  </r>
  <r>
    <x v="1"/>
    <x v="4"/>
    <x v="11"/>
    <x v="73"/>
    <s v="Entregar una solución tecnológica  para soportar  las actividades del procedimiento de reintegro de recursos del aseguramiento"/>
    <s v="Aplicativo de reintegro de recursos del aseguramiento entregado_x000a__x000a_"/>
    <d v="2020-01-01T00:00:00"/>
    <d v="2020-12-31T00:00:00"/>
    <n v="12"/>
    <n v="0"/>
    <n v="100"/>
    <x v="0"/>
    <n v="0"/>
    <s v="En desarrollo"/>
    <n v="0"/>
    <s v="Programado"/>
    <x v="0"/>
    <s v=""/>
    <s v="2020331: Se ha trabajado en dos aspectos reintegro de recursos de la  Dirección de Liquidación y  Garantias y reintregro de recursos de la Dirección de Otras Prestaciones._x000a__x000a_Frente a DLYG se tiene Se enfocó el trabajo en la información generada sobre el régimen Subsidiado teniendo como componentes grandes de desarrollo:_x000a_Generación automática de información directamente desde la Base de Datos_x000a_Migración  el histórico de las auditorias que se habian realizado en procesos anteriores.._x000a__x000a_Frente a DOP se tiene:_x000a_ 1. Se comenta que para la DGTIC implica un proyecto, lo cual requiere definir el requerimiento y sus respectivos requisitos, los cuales deben quedar formalmente definidos y aprobados para iniciar el desarrollo del software por la DGTIC._x000a_2. Teniendo en cuenta que en la DLYG existe un proceso de reintegros adelantado, se sugirió que se consulte a las personas que lo efectúan, de tal forma que facilite el entendimiento, para asimilarlo a lo que se requiere en la DOP._x000a_3. Los asistentes por la DOP efectuaran reuniones internas que les permitan definir claramente el  alcance del requerimiento._x000a_4. En la medida que tengan un mejor entendimiento de lo que se necesita  se facilitara definir el requerimiento, el cual deberá quedar por escrito mediante la utilización de formatos de recolección de requisitos._x000a_5. En la medida que se lleven  a cabo las reuniones internas (DOP), se programara  para  la próxima semana una reunión de seguimiento del proyecto."/>
    <s v="No aplica para la presente actividad"/>
    <s v="Ver: Trim I\Reintregros"/>
    <s v="Programado"/>
    <x v="1"/>
    <s v=""/>
    <n v="0"/>
    <n v="0"/>
    <n v="0"/>
    <s v="Programado"/>
    <x v="0"/>
    <s v=""/>
    <n v="0"/>
    <n v="0"/>
    <n v="0"/>
    <s v="Programado"/>
    <x v="1"/>
    <n v="100"/>
    <n v="0"/>
    <n v="0"/>
    <n v="0"/>
  </r>
  <r>
    <x v="1"/>
    <x v="4"/>
    <x v="11"/>
    <x v="74"/>
    <s v="Documentar el ajuste al proceso de corrección de registros compensados; en el cual se evidencien las reglas, validaciones y controles unificado, para su optimización."/>
    <s v="Documentos del ajuste al proceso de  corrección de registros compensados"/>
    <d v="2020-03-01T00:00:00"/>
    <d v="2020-03-31T00:00:00"/>
    <n v="3"/>
    <n v="0"/>
    <n v="25"/>
    <x v="7"/>
    <n v="25"/>
    <s v="Finalizada"/>
    <n v="43903"/>
    <s v="Programado"/>
    <x v="1"/>
    <n v="25"/>
    <s v="Fue elaborado el documento de ajuste al proceso de corrección de registros compensados, teniendo en cuenta las causales determinadas en le Resolución 1431 de 2020."/>
    <n v="0"/>
    <s v="Documento: 'Ajustes al proceso Corrección Registros Compensados.docx'"/>
    <s v="No programado"/>
    <x v="1"/>
    <s v=""/>
    <n v="0"/>
    <n v="0"/>
    <n v="0"/>
    <s v="No programado"/>
    <x v="0"/>
    <s v=""/>
    <n v="0"/>
    <n v="0"/>
    <n v="0"/>
    <s v="No programado"/>
    <x v="0"/>
    <s v=""/>
    <n v="0"/>
    <n v="0"/>
    <n v="0"/>
  </r>
  <r>
    <x v="1"/>
    <x v="4"/>
    <x v="11"/>
    <x v="74"/>
    <s v="Elaborar un diagnóstico que permita ajustar el proceso de corrección de registros compensados"/>
    <s v="Documento de diagnóstico "/>
    <d v="2020-01-20T00:00:00"/>
    <d v="2020-02-29T00:00:00"/>
    <n v="2"/>
    <n v="0"/>
    <n v="25"/>
    <x v="7"/>
    <n v="25"/>
    <s v="Finalizada"/>
    <n v="43861"/>
    <s v="Programado"/>
    <x v="1"/>
    <n v="25"/>
    <s v="Fueron revisadas las reglas del proceso de corrección de registros compensados, teniendo en cuenta las causales determinadas en le Resolución 1431 de 2020."/>
    <n v="0"/>
    <s v="Documento: 'Diagnóstico Corrección Registros Compensados.docx'"/>
    <s v="No programado"/>
    <x v="1"/>
    <s v=""/>
    <n v="0"/>
    <n v="0"/>
    <n v="0"/>
    <s v="No programado"/>
    <x v="0"/>
    <s v=""/>
    <n v="0"/>
    <n v="0"/>
    <n v="0"/>
    <s v="No programado"/>
    <x v="0"/>
    <s v=""/>
    <n v="0"/>
    <n v="0"/>
    <n v="0"/>
  </r>
  <r>
    <x v="1"/>
    <x v="4"/>
    <x v="11"/>
    <x v="74"/>
    <s v="Requerimiento y gestión con la DGTIC para desarrollar e implementar las validaciones y controles en el aplicativo que ejecuta la corrección de registros compensados_x000a__x000a_"/>
    <s v="Sistema de información para desarrollar e implementar las validaciones y controles en el aplicativo que ejecuta de corrección de registros compensados aceptado y en funcionamiento."/>
    <d v="2020-04-01T00:00:00"/>
    <d v="2020-09-30T00:00:00"/>
    <n v="9"/>
    <n v="0"/>
    <n v="50"/>
    <x v="7"/>
    <n v="0"/>
    <s v="Nueva"/>
    <n v="0"/>
    <s v="No programado"/>
    <x v="0"/>
    <s v=""/>
    <n v="0"/>
    <n v="0"/>
    <n v="0"/>
    <s v="Programado"/>
    <x v="1"/>
    <s v=""/>
    <n v="0"/>
    <n v="0"/>
    <n v="0"/>
    <s v="Programado"/>
    <x v="1"/>
    <n v="50"/>
    <n v="0"/>
    <n v="0"/>
    <n v="0"/>
    <s v="No programado"/>
    <x v="0"/>
    <s v=""/>
    <n v="0"/>
    <n v="0"/>
    <n v="0"/>
  </r>
  <r>
    <x v="1"/>
    <x v="4"/>
    <x v="11"/>
    <x v="75"/>
    <s v="Elaborar un diagnóstico que permita identificar los ajustes para el proceso de liquidación de la UPC del RC y RS"/>
    <s v="Documento de diagnóstico de los procesos de liquidación de la UPC del RC y RS"/>
    <d v="2020-02-01T00:00:00"/>
    <d v="2020-12-31T00:00:00"/>
    <n v="12"/>
    <n v="0"/>
    <n v="100"/>
    <x v="7"/>
    <n v="0"/>
    <s v="En desarrollo"/>
    <n v="0"/>
    <s v="Programado"/>
    <x v="0"/>
    <s v=""/>
    <s v="Se han adelantado mesas de trabajo entre el régimen contributivo y subsidiado con el ánimo de aclarar y documentar  el proceso de reconocimiento de UPC en cada régimen, de las cuales se encuentran en contrucción dos documentos de &quot;Protocolo de liquidación&quot; con el detalle técnico y conceptual de la liquidación de UPC de los regímenes."/>
    <n v="0"/>
    <n v="0"/>
    <s v="Programado"/>
    <x v="1"/>
    <s v=""/>
    <n v="0"/>
    <n v="0"/>
    <n v="0"/>
    <s v="Programado"/>
    <x v="0"/>
    <s v=""/>
    <n v="0"/>
    <n v="0"/>
    <n v="0"/>
    <s v="Programado"/>
    <x v="1"/>
    <n v="100"/>
    <n v="0"/>
    <n v="0"/>
    <n v="0"/>
  </r>
  <r>
    <x v="1"/>
    <x v="4"/>
    <x v="11"/>
    <x v="76"/>
    <s v="Documentar el ajuste al proceso de liquidación de las prestaciones económicas en el cual se evidencien las reglas, validaciones y controles para su optimización."/>
    <s v="Documentos del ajuste al proceso de liquidación de las prestaciones económicas"/>
    <d v="2020-04-01T00:00:00"/>
    <d v="2020-07-31T00:00:00"/>
    <n v="7"/>
    <n v="0"/>
    <n v="70"/>
    <x v="7"/>
    <n v="0"/>
    <s v="Nueva"/>
    <n v="0"/>
    <s v="No programado"/>
    <x v="0"/>
    <s v=""/>
    <n v="0"/>
    <n v="0"/>
    <n v="0"/>
    <s v="Programado"/>
    <x v="1"/>
    <s v=""/>
    <n v="0"/>
    <n v="0"/>
    <n v="0"/>
    <s v="Programado"/>
    <x v="1"/>
    <n v="70"/>
    <n v="0"/>
    <n v="0"/>
    <n v="0"/>
    <s v="No programado"/>
    <x v="0"/>
    <s v=""/>
    <n v="0"/>
    <n v="0"/>
    <n v="0"/>
  </r>
  <r>
    <x v="1"/>
    <x v="4"/>
    <x v="11"/>
    <x v="76"/>
    <s v="Elaborar un diagnóstico que permita ajustar el proceso de liquidación de las prestaciones económicas y  que integre reglas, validaciones y controles para su optimización."/>
    <s v="Documento de diagnóstico "/>
    <d v="2020-01-20T00:00:00"/>
    <d v="2020-03-31T00:00:00"/>
    <n v="3"/>
    <n v="0"/>
    <n v="30"/>
    <x v="7"/>
    <n v="30"/>
    <s v="Finalizada"/>
    <n v="43861"/>
    <s v="Programado"/>
    <x v="1"/>
    <n v="30"/>
    <s v="Fue realizado el análisis al proceso de prestaciones económicas y generado el documento con el cual se diagnóstica los ajustes requeridos."/>
    <n v="0"/>
    <s v="Documento: 'Diagnóstico Prestaciones Económicas. Docx'"/>
    <s v="No programado"/>
    <x v="1"/>
    <s v=""/>
    <n v="0"/>
    <n v="0"/>
    <n v="0"/>
    <s v="No programado"/>
    <x v="0"/>
    <s v=""/>
    <n v="0"/>
    <n v="0"/>
    <n v="0"/>
    <s v="No programado"/>
    <x v="0"/>
    <s v=""/>
    <n v="0"/>
    <n v="0"/>
    <n v="0"/>
  </r>
  <r>
    <x v="1"/>
    <x v="4"/>
    <x v="12"/>
    <x v="77"/>
    <s v="Fortalecer la herramienta implementada para la mitigación de riesgos(contraparte, liquidez, crédito y mercado) que evalúa la solidez financiera y gerencial de las Entidades bancarias con que la DGRFS puede operar. "/>
    <s v="Herramienta boletín con ajustes."/>
    <d v="2020-01-01T00:00:00"/>
    <d v="2020-12-31T00:00:00"/>
    <n v="12"/>
    <n v="143722080"/>
    <n v="100"/>
    <x v="8"/>
    <n v="0"/>
    <s v="En desarrollo"/>
    <n v="0"/>
    <s v="Programado"/>
    <x v="0"/>
    <s v=""/>
    <s v="Con el fin de fortalecer la herramienta de alertas en aplicación del modelo CAMEL, el 14 de enero de 2020 se aprobó el Manual de Riesgo de Crédito, el cual contiene la metodología y herramientas a aplicar en el marco del modelo CAMEL, tendientes al manejo de los recursos administrados por la ADRES. Así mismo, es pertinente señalar que el modelo CAMEL se viene aplicando de manera periódica por parte de la DGRFS, con el fin de establecer el manejo de los recursos administrados, en las diferentes entidades financieras en las que la ADRES tiene relación, este ejercicio se efectúa con base a la información registrada en los estados financieros reportados a la SFC. _x000a__x000a_Ahora bien, toda vez que el modelo permite efectuar un seguimiento y análisis de los posibles riegos que se generan en los cupos y/o limites generados por la distribución de los recursos administrados en las diferentes entidades financieras, la DGRFS revisa las variables involucradas en el modelo y la aplicación en las diferentes fórmulas establecidas. En este contexto, para el primer trimestre de 2020, se trabajó con la DGTIC para realizar ajustes a la herramienta diseñada, con el fin de optimizar el ejercicio del modelo y la muestra de sus resultados._x000a__x000a_Para el desarrollo de esta actividad se cuenta con un presupuesto de $143.722.080, de los cuales se ejecutó para el I Trimestre de 2020 $29.416.800, valor del pago de honorarios de los Contratos de Prestación de Servicios No. 045, 046 y 058 de 2020, se adjuntan como evidencias informes mensuales del I trimestre de 2020 con el respectivo consolidado de pagos._x000a_"/>
    <s v="La actividad se ha realizado de acuerdo a lo programado y a la periodicidad establecida en el manual y el procedimiento respectivo. "/>
    <s v="*Metodología Camel. Actualización de modelo Camel a diciembre de 2019. Esta aplicación depende de los datos de la Superintendencia Financiera. _x000a__x000a_*Manual de Riesgo de Crédito._x000a__x000a_*Correos electrónicos de solicitudes a la DGTIC para programación de reuniones, para la creación de un aplicativo donde se carguen los archivos planos de respuesta de los bancos, este archivo debe realizar los cálculos que actualmente realiza la macro y a su vez debe soportar todo el  almacenamiento  de la información._x000a__x000a_*Informes Contratistas y consolidado de pagos GEPP I Trim 2020"/>
    <s v="Programado"/>
    <x v="1"/>
    <s v=""/>
    <n v="0"/>
    <n v="0"/>
    <n v="0"/>
    <s v="Programado"/>
    <x v="0"/>
    <s v=""/>
    <n v="0"/>
    <n v="0"/>
    <n v="0"/>
    <s v="Programado"/>
    <x v="1"/>
    <n v="100"/>
    <n v="0"/>
    <n v="0"/>
    <n v="0"/>
  </r>
  <r>
    <x v="1"/>
    <x v="4"/>
    <x v="12"/>
    <x v="78"/>
    <s v="Diseñar e implementar un Sistema Integral de Monitoreo y Alertas de Fuentes y Usos a herramienta, para los resultados de los porcesos de LMA y Compensación._x000a_"/>
    <s v="Sistema Integral de Monitoreo y Alertas de Fuentes y Usos - LMA y Compensación"/>
    <d v="2020-01-01T00:00:00"/>
    <d v="2020-12-31T00:00:00"/>
    <n v="12"/>
    <n v="0"/>
    <n v="34"/>
    <x v="8"/>
    <n v="0"/>
    <s v="En desarrollo"/>
    <n v="0"/>
    <s v="Programado"/>
    <x v="0"/>
    <s v=""/>
    <s v="Con el fin de establecer el diseño e implementación del SIMAFU, durante el I trimestre del 2020, la DGRF efectuó un primer levantamiento de las principales variables a incluir en la herramienta, para efectos se hizo un primer ejercicio sobre el comportamiento de las cotizaciones, simulando tres escenarios del componente de cotizaciones, el cual fue complementado con la situación actual del COVID19._x000a__x000a_Para el II trimestre de 2020, se efectuaran las actividades tendientes a la consolidación de la bodega de datos que contenga la información y/o serie histórica, que permita correr una versión preliminar del sistema, en concordancia con las variables establecidas._x000a__x000a_"/>
    <s v="Se ha solicitado a la DGTIC la generación del reporte y/o base de datos completa, la cual permita la consolidación de la bodega de datos, sin tener respuesta a la fecha de la solicitud."/>
    <s v="*Avance-Pantallazos Plantilla de Sistema Integral de monitoreo y alertas, donde se montaría el boletin / informe del Sistema Integral. _x000a__x000a_*Correos electrónicos solicitando información enviados a: Dirección de Liquidación y Garantías &amp; Dirección de Tecnologías de la Información y Comunicaciones. _x000d__x000a_"/>
    <s v="Programado"/>
    <x v="1"/>
    <s v=""/>
    <n v="0"/>
    <n v="0"/>
    <n v="0"/>
    <s v="Programado"/>
    <x v="0"/>
    <s v=""/>
    <n v="0"/>
    <n v="0"/>
    <n v="0"/>
    <s v="Programado"/>
    <x v="1"/>
    <n v="34"/>
    <n v="0"/>
    <n v="0"/>
    <n v="0"/>
  </r>
  <r>
    <x v="1"/>
    <x v="4"/>
    <x v="12"/>
    <x v="78"/>
    <s v="Generar e implementar un Sistema Integral de Monitoreo y Alertas de Fuentes y Usos, para identificar alertas de diferencias entre la ejecución presupuestal y los datos de las areas misionales, con el fin de contar con una base de datos unica."/>
    <s v="Sistema Integral de Monitoreo y Alertas de Fuentes y Usos - lertas de diferencias entre la ejecución presupuestal y los datos de las áreas misionales"/>
    <d v="2020-01-01T00:00:00"/>
    <d v="2020-12-31T00:00:00"/>
    <n v="12"/>
    <n v="0"/>
    <n v="33"/>
    <x v="8"/>
    <n v="0"/>
    <s v="En desarrollo"/>
    <n v="0"/>
    <s v="Programado"/>
    <x v="0"/>
    <s v=""/>
    <s v="Con el fin de generar e implementar el SIMAFU, en lo que respecta a la ejecución presupuestal Vs. los datos y/o resultados de las áreas misióneles, la DGRFS ha venido efectuando ajustes al modelo de seguimiento del modelo de sostenibilidad financiera del SGSSSS de la vigencia corriente. _x000d__x000a__x000d__x000a_Así mismo, se solicitó a la DLG y o la DGTIC, la remisión de la información relacionado a los resultados de los procesos misionales, con el fin de integrar esta información en el flujo de caja de la DGRFS, y efectuar las respectivas validaciones; las cuales deben guardar concordancia con la información registrada en los estados financieros de la ADRES._x000d__x000a__x000d__x000a_Finalmente, con el fin de efectuar e seguimiento, la DGRFS ha venido efectuando el seguimiento a través de la información disponible, reflejada en el flujo de caja, el cual permite establecer alas diferentes necesidades de recursos._x000d__x000a_"/>
    <s v="El flujo de información entre las áreas misionales de la ADRES para la generación del reporte y/o base de datos completa, no ha sido constante, la cual no ha permitido la consolidación de la bodega de datos."/>
    <s v="* Flujo de caja_x000d__x000a__x000d__x000a_* Excedentes financieros _x000d__x000a__x000d__x000a_* Seguimiento de presupuesto_x000d__x000a__x000d__x000a_*Correos electrónicos solicitando información._x000d__x000a_"/>
    <s v="Programado"/>
    <x v="1"/>
    <s v=""/>
    <n v="0"/>
    <n v="0"/>
    <n v="0"/>
    <s v="Programado"/>
    <x v="0"/>
    <s v=""/>
    <n v="0"/>
    <n v="0"/>
    <n v="0"/>
    <s v="Programado"/>
    <x v="1"/>
    <n v="33"/>
    <n v="0"/>
    <n v="0"/>
    <n v="0"/>
  </r>
  <r>
    <x v="1"/>
    <x v="4"/>
    <x v="12"/>
    <x v="78"/>
    <s v="Generar e implementar un Sistema Integral de Monitoreo y Alertas de Fuentes y Usos, para identificar alertas de diferencias entre la ejecución presupuestal y los datos de las areas misionales, con el fin de contar con una base de datos unica."/>
    <s v="Herramienta  que permita al proceso de gestión de pagos y portafolio, identificar  situaciones especiales en donde en el giro de los recursos se visualicen variaciones fuera del rango promedio en el monto de los giros"/>
    <d v="2020-01-01T00:00:00"/>
    <d v="2020-12-31T00:00:00"/>
    <n v="12"/>
    <n v="170233373"/>
    <n v="33"/>
    <x v="8"/>
    <n v="0"/>
    <s v="En desarrollo"/>
    <n v="0"/>
    <s v="Programado"/>
    <x v="0"/>
    <s v=""/>
    <s v="Durante el I trimestre del 2020, se trabaja en la consolidación de una base con total la información historia de los giros realizados desde la ADRES, lo anterior, con el fin de contar con esta información como insumo de la construcción de la herramienta que permita efectuar el seguimiento a los recursos girados e identificación el comportamiento de estos. En este contexto,  se construyó una bodega de datos utilizando la herramienta Power BI que contiene el histórico de giros realizados desde el 01 de agosto de 2017 hasta el 31 de diciembre de 2019._x000d__x000a__x000d__x000a_Por otro lado, se está trabajando conjuntamente con la DGTIC y con comunicaciones, en la construcción de una base única que sea el insumo para la consulta de los diferentes actores del sistema en el portal de ADRES._x000d__x000a__x000d__x000a_Como evidencias, se adjunta: 1) Informe de giros ADRES, que es un adelanto de qué análisis se realizarían; 2) Correo electrónico con LINK del Excel que se ha venido trabajando para la base de información de los giros ADRES 17-19; 3) Correo electrónico con LINK trabajado en Power BI._x000d__x000a__x000d__x000a_Para el desarrollo de esta actividad se cuenta con un presupuesto de $170.233.373, de los cuales se ejecutó para el I Trimestre de 2020 $33.847.571, valor del pago de honorarios de los Contratos de Prestación de Servicios números: 057, 059, 060 y 061 de 2020, se adjuntan como evidencias Informes mensuales del I trimestre de 2020 con el respectivo consolidado de pagos._x000d__x000a_"/>
    <n v="0"/>
    <s v="_x000a_* Correo electrónico con el link de la bodega de datos en Power BI, adelanto de lo trabajado sobre el tema._x000a__x000a_* Correo electrónico con el link informe giros ADRES 17-19, adelanto de lo trabajado sobre el tema._x000a__x000a_*Informe de giros ADRES_x000a_ene 2020_x000a__x000a_*Informes Contratistas y consolidado de pagos GEPP I Trim 2020"/>
    <s v="Programado"/>
    <x v="1"/>
    <s v=""/>
    <n v="0"/>
    <n v="0"/>
    <n v="0"/>
    <s v="Programado"/>
    <x v="0"/>
    <s v=""/>
    <n v="0"/>
    <n v="0"/>
    <n v="0"/>
    <s v="Programado"/>
    <x v="1"/>
    <n v="33"/>
    <n v="0"/>
    <n v="0"/>
    <n v="0"/>
  </r>
  <r>
    <x v="1"/>
    <x v="5"/>
    <x v="13"/>
    <x v="79"/>
    <s v="Suscribir un convenio de cooperación nacional o  presentar propuesta de convenio internacional al Minsalud con el objeto de incidir en decisiones de ajuste y mejora al SGSSS."/>
    <s v="1 alianza estratégica nacional suscrita  o propuesta de alianza internacional presentada al MinSalud"/>
    <d v="2020-06-01T00:00:00"/>
    <d v="2020-12-15T00:00:00"/>
    <n v="12"/>
    <n v="0"/>
    <n v="100"/>
    <x v="7"/>
    <n v="0"/>
    <s v="Nueva"/>
    <n v="0"/>
    <s v="No programado"/>
    <x v="0"/>
    <s v=""/>
    <n v="0"/>
    <n v="0"/>
    <n v="0"/>
    <s v="Programado"/>
    <x v="1"/>
    <s v=""/>
    <n v="0"/>
    <n v="0"/>
    <n v="0"/>
    <s v="Programado"/>
    <x v="0"/>
    <s v=""/>
    <n v="0"/>
    <n v="0"/>
    <n v="0"/>
    <s v="Programado"/>
    <x v="1"/>
    <n v="100"/>
    <n v="0"/>
    <n v="0"/>
    <n v="0"/>
  </r>
  <r>
    <x v="1"/>
    <x v="5"/>
    <x v="13"/>
    <x v="80"/>
    <s v="Presentar y publicar estudios misionales que se efectúen con el objeto de incidir en la toma de decisiones para el ajuste y mejora al SGSSS.  "/>
    <s v="Cuatro 4 estudios publicados como mínimo en la página web de la Adres. Dos por semestre."/>
    <d v="2020-03-15T00:00:00"/>
    <d v="2020-12-15T00:00:00"/>
    <n v="12"/>
    <n v="0"/>
    <n v="100"/>
    <x v="7"/>
    <n v="0"/>
    <s v="En desarrollo"/>
    <n v="0"/>
    <s v="Programado"/>
    <x v="0"/>
    <s v=""/>
    <s v="Están en revision los siguientes documentos técnicos por parte de la Dirección General:                                                                  _x000a_1.Comportamiento del Recobro de  medicamentos nuevos 2012-2017.                                                                                                             _x000a_2.Reclamaciones ante la ADRES por Accidentes de transito de vehiculos no identificados o sin  Soat .                                                                                                                            3.Costo utilización de Opioides                                                                                                                _x000a_Se encuentra en elaboración el siguiente documento técnico:_x000a_4. Evaluación de la prescripción en MIPRES de lágrimas artificiales "/>
    <s v="1,2 y 3 Cambio de director, ha impedido el avance de la publicación del documento.               4. Por  la cotingencia que ha requerido el avance de otras actividades de carácter urgente, no se pudo avanzar en la realización de los ajustes para nueva revisión por la Subdirección."/>
    <s v="1.Comportamiento del Recobro de  medicamentos nuevos 2012-2017.                             2.Reclamaciones ante la ADRES por Accidentes de transito de vehiculos no identificados o sin  Soat .                                                                                                                                   3.Costo utilización de Opioides        4,Evaluación de la prescripción en MIPRES de lágrimas artificiales"/>
    <s v="Programado"/>
    <x v="1"/>
    <s v=""/>
    <n v="0"/>
    <n v="0"/>
    <n v="0"/>
    <s v="Programado"/>
    <x v="0"/>
    <s v=""/>
    <n v="0"/>
    <n v="0"/>
    <n v="0"/>
    <s v="Programado"/>
    <x v="1"/>
    <n v="100"/>
    <n v="0"/>
    <n v="0"/>
    <n v="0"/>
  </r>
  <r>
    <x v="1"/>
    <x v="5"/>
    <x v="13"/>
    <x v="81"/>
    <s v="Realizar  estudio (s) e informe (s) sobre los temas coyunturales para el SGSSS"/>
    <s v="Estudio (s) y/o Públicaciones DGRFS"/>
    <d v="2020-01-01T00:00:00"/>
    <d v="2020-12-31T00:00:00"/>
    <n v="12"/>
    <n v="0"/>
    <n v="100"/>
    <x v="8"/>
    <n v="0"/>
    <s v="En desarrollo"/>
    <n v="0"/>
    <s v="Programado"/>
    <x v="0"/>
    <s v=""/>
    <s v=" Durante el I trimestre de 2020, la DGRFS efectuó la elaboración y/o publicación de diferentes informes, los cuales contienen información referente a los recursos en administración del SGSSS, como son temas del recaudo efectivo, excedentes de recursos, impacto del COVID19, comportamiento de cotizaciones; los cuales conllevan a tener cifras consolidadas y analizadas que permitan la toma de decisiones respecto a la necesidad de recurso y flujo de los mismo._x000a__x000a_En este contexto, se relacionan los informes realizados:_x000a__x000a_1._x0009_Informe de  cálculo de excedentes, el cual se hace mensualmente, y sirve para determinar el flujo de los recursos mensuales disponibles. _x000a__x000a_2._x0009_Informe de Impacto de COVID19, el cual proyecta la posible caída de las fuentes de financiación en el marco de la pandemia. De esta manera, alertar a las autoridades pertinentes para la toma de decisiones, respecto a: 1) Posible impacto sobre el recaudo por exención de pago de parafiscales a sectores específicos de la economía más afectados por la emergencia del COVID19 (Cajas de Compensación) y el impacto sobre el recaudo de las rentas territoriales; 2) Posible impacto del COVID19 sobre el recaudo de las cotizaciones por medio de un modelo econométrico de efectos fijos. _x000a__x000a_Los dos documentos plantean diferentes escenarios de reducción de los recursos, se sustentan en sus respectivos archivos de Excel. _x000a__x000a_3._x0009_Informe de descripción y análisis de las cotizaciones al SGSSS, el cual contiene cuatro partes: 1) Exponer de qué dependen las cotizaciones (principales variables que serán relacionada en un modelo econométrico); 2) Referirá a quiénes son los cotizantes, es decir, a una caracterización de los cotizantes al sistema de salud; 3) Responde a la pregunta de ¿Por qué las cotizaciones no crecen a la misma proporción índice base de cotización [IBC])?; 4) Establece recomendaciones de política pública._x000a__x000a_4._x0009_Para el I trimestre de 2020, se publicaron en la página de la ADRES los informes mensuales y trimestrales de recaudos, los cuales contienen el análisis propio de comportamiento de las diferentes fuentes de financiación del SGSSS; en el caso del segundo, se establece las tendencias entre vigencias._x000a__x000a_5._x0009_En el mismo periodo, se publicó el informe de Gestión Presupuestal Unidad de Recursos Administrados (URA), el cual refleja el comportamiento de las fuentes y usos de los recursos en administración._x000a_"/>
    <n v="0"/>
    <s v="_x000a_*Informe de  cálculo de excedentes financieros._x000a__x000a_*Informe de Impacto de COVID19_x000a__x000a_*Informe de descripción y análisis de las cotizaciones al SGSSS._x000a__x000a_* Informes mensuales y trimestrales de recaudos._x000a__x000a_* Informe de Gestión Presupuestal Unidad de Recursos Administrados (URA)"/>
    <s v="Programado"/>
    <x v="1"/>
    <s v=""/>
    <n v="0"/>
    <n v="0"/>
    <n v="0"/>
    <s v="Programado"/>
    <x v="0"/>
    <s v=""/>
    <n v="0"/>
    <n v="0"/>
    <n v="0"/>
    <s v="Programado"/>
    <x v="1"/>
    <n v="100"/>
    <n v="0"/>
    <n v="0"/>
    <n v="0"/>
  </r>
  <r>
    <x v="1"/>
    <x v="5"/>
    <x v="13"/>
    <x v="82"/>
    <s v="Realizar experimentos encaminados a generar eficiencia en el gasto en el sector salud que redunden en la mejora del SGSSS "/>
    <s v="Envio de cartas para evaluar 4 tecnologías en salud."/>
    <d v="2020-02-01T00:00:00"/>
    <d v="2020-12-15T00:00:00"/>
    <n v="12"/>
    <n v="0"/>
    <n v="34"/>
    <x v="7"/>
    <n v="0"/>
    <s v="En desarrollo"/>
    <n v="0"/>
    <s v="Programado"/>
    <x v="0"/>
    <s v=""/>
    <s v="1.Se realizó envío de cartas de 3 tecnologías en salud, a saber: Lágrimas artificiales, APME (Ensure) y Liraglutida.Se realizó el análsis de la 4a tecnlogía (APME-Prowhey) considerando que la distribución se comportaba dentro de una distribución normal, por lo que descartó el envío de cartas en relación a esta tecnología.  "/>
    <s v="El envío de las cartas se completó. Acualmente se está recibiendo retroalimentació de las cartas que fueron devueltas. "/>
    <s v="Cartas enviadas para las 3 tecnologías mencionadas y archivo con análisis de la 4a tecnología (APME-Prowhey)."/>
    <s v="Programado"/>
    <x v="1"/>
    <s v=""/>
    <n v="0"/>
    <n v="0"/>
    <n v="0"/>
    <s v="Programado"/>
    <x v="0"/>
    <s v=""/>
    <n v="0"/>
    <n v="0"/>
    <n v="0"/>
    <s v="Programado"/>
    <x v="1"/>
    <n v="34"/>
    <n v="0"/>
    <n v="0"/>
    <n v="0"/>
  </r>
  <r>
    <x v="1"/>
    <x v="5"/>
    <x v="13"/>
    <x v="82"/>
    <s v="Realizar experimentos encaminados a generar eficiencia en el gasto en el sector salud que redunden en la mejora del SGSSS "/>
    <s v="Un informe de evaluación de impacto al experimento de envío de cartas remitidas en 2019- Ensure"/>
    <d v="2020-02-01T00:00:00"/>
    <d v="2020-06-30T00:00:00"/>
    <n v="6"/>
    <n v="0"/>
    <n v="33"/>
    <x v="7"/>
    <n v="0"/>
    <s v="Nueva"/>
    <n v="0"/>
    <s v="Programado"/>
    <x v="0"/>
    <s v=""/>
    <s v="La actividad aún no se ha efectuado puesto que no se ha cumplido el plazo de tiempo suficiente (12 meses) desde su envío para la medición de impacto en el comportamiento de la prescripción."/>
    <s v="Ninguno. Esta en proceso"/>
    <s v="No aplica. El informe se realizará una vez se cumpla el período de tiempo de 12 meses para la medición de impacto"/>
    <s v="Programado"/>
    <x v="0"/>
    <n v="33"/>
    <n v="0"/>
    <n v="0"/>
    <n v="0"/>
    <s v="No programado"/>
    <x v="0"/>
    <s v=""/>
    <n v="0"/>
    <n v="0"/>
    <n v="0"/>
    <s v="No programado"/>
    <x v="0"/>
    <s v=""/>
    <n v="0"/>
    <n v="0"/>
    <n v="0"/>
  </r>
  <r>
    <x v="1"/>
    <x v="5"/>
    <x v="13"/>
    <x v="82"/>
    <s v="Realizar experimentos encaminados a generar eficiencia en el gasto en el sector salud que redunden en la mejora del SGSSS "/>
    <s v="Un informe de evaluación de impacto al experimento de envío de cartas remitidas en 2019 -Lágrimas artificiales"/>
    <d v="2020-05-01T00:00:00"/>
    <d v="2020-09-30T00:00:00"/>
    <n v="9"/>
    <n v="0"/>
    <n v="33"/>
    <x v="7"/>
    <n v="0"/>
    <s v="Nueva"/>
    <n v="0"/>
    <s v="No programado"/>
    <x v="0"/>
    <s v=""/>
    <n v="0"/>
    <n v="0"/>
    <n v="0"/>
    <s v="Programado"/>
    <x v="1"/>
    <s v=""/>
    <n v="0"/>
    <n v="0"/>
    <n v="0"/>
    <s v="Programado"/>
    <x v="1"/>
    <n v="33"/>
    <n v="0"/>
    <n v="0"/>
    <n v="0"/>
    <s v="No programado"/>
    <x v="0"/>
    <s v=""/>
    <n v="0"/>
    <n v="0"/>
    <n v="0"/>
  </r>
  <r>
    <x v="1"/>
    <x v="5"/>
    <x v="13"/>
    <x v="83"/>
    <s v="Realizar y /o participar en foros o eventos nacionales o internacionales "/>
    <s v="Evidencia de participación en un  foro o evento realizado o el que la ADRES participe, con el fin de transferir o divulgar los estudios realizados en el marco de la analítica institucional."/>
    <d v="2020-04-01T00:00:00"/>
    <d v="2020-12-15T00:00:00"/>
    <n v="12"/>
    <n v="0"/>
    <n v="100"/>
    <x v="7"/>
    <n v="0"/>
    <s v="En desarrollo"/>
    <n v="0"/>
    <s v="No programado"/>
    <x v="0"/>
    <s v=""/>
    <s v="Participación  Foro de Fedesarrollo"/>
    <s v="Cumplió"/>
    <s v="Boletin:Balance y resultaods de la exceción de costos no salariales de la reforma tributira de de 2012 en el sector salud colombiano 2013-2017."/>
    <s v="Programado"/>
    <x v="1"/>
    <s v=""/>
    <n v="0"/>
    <n v="0"/>
    <n v="0"/>
    <s v="Programado"/>
    <x v="0"/>
    <s v=""/>
    <n v="0"/>
    <n v="0"/>
    <n v="0"/>
    <s v="Programado"/>
    <x v="1"/>
    <n v="100"/>
    <n v="0"/>
    <n v="0"/>
    <n v="0"/>
  </r>
  <r>
    <x v="1"/>
    <x v="5"/>
    <x v="13"/>
    <x v="84"/>
    <s v="Diseñar y aprobar el plan de trabajo de gestión del conocimiento en el cual se incluye la la analítica de datos de la ADRES de los temas que impactan al SGSSS"/>
    <s v="Plan de trabajo del modelo de operación de gestión del conocimiento de la ADRES"/>
    <d v="2020-02-15T00:00:00"/>
    <d v="2020-06-30T00:00:00"/>
    <n v="6"/>
    <n v="0"/>
    <n v="100"/>
    <x v="1"/>
    <n v="0"/>
    <s v="En desarrollo"/>
    <n v="0"/>
    <s v="Programado"/>
    <x v="0"/>
    <s v=""/>
    <s v="A partir de la elaboración y presentación del autodiagnóstico de la política de Gestión del Conocimiento e Innovación - GCI, se proyectó el plan de acción y trabajo de esta en el cual se incluyen las acciones relacionadas con la analítica institucional. Se incluyó la acción de crear el modelo de operación de la GCI y una vez aprobado se crea el plan de trabajo para su implementación. "/>
    <n v="0"/>
    <s v="Plan de acción de la política de GCI"/>
    <s v="Programado"/>
    <x v="0"/>
    <n v="100"/>
    <n v="0"/>
    <n v="0"/>
    <n v="0"/>
    <s v="No programado"/>
    <x v="0"/>
    <s v=""/>
    <n v="0"/>
    <n v="0"/>
    <n v="0"/>
    <s v="No programado"/>
    <x v="0"/>
    <s v=""/>
    <n v="0"/>
    <n v="0"/>
    <n v="0"/>
  </r>
  <r>
    <x v="1"/>
    <x v="6"/>
    <x v="14"/>
    <x v="85"/>
    <s v="Desarrollar el aplicativo"/>
    <s v="Aplicativo del proceso de liquidación y giro de presupuestos máximos en producción"/>
    <d v="2020-03-01T00:00:00"/>
    <d v="2020-12-31T00:00:00"/>
    <n v="12"/>
    <n v="0"/>
    <n v="50"/>
    <x v="0"/>
    <n v="0"/>
    <s v="En desarrollo"/>
    <n v="0"/>
    <s v="Programado"/>
    <x v="0"/>
    <s v=""/>
    <s v="20200331: Para la definición de la solución tecnológica que soporta la liquidación de Techos de recobros, se han llevado reuniones previas de entendimiento de la necesidad planteada por parte de las direcciones de la DOP y DLYG, para lo cual con este entedimiento se han hecho ejericicios de ejecución y validación de la liquidación de los Techos con resultado exitoso en su proceso y algunas inconsistencias a nivel de la información procesada."/>
    <s v="Frente a liquidación de techos falta definir el documento formal de requerimiento por parte del área usuaria para así estimar alcance y tiempo en llevar acabo el desarrollo."/>
    <s v="Ver: Trim I\Techos"/>
    <s v="Programado"/>
    <x v="1"/>
    <s v=""/>
    <n v="0"/>
    <n v="0"/>
    <n v="0"/>
    <s v="Programado"/>
    <x v="0"/>
    <s v=""/>
    <n v="0"/>
    <n v="0"/>
    <n v="0"/>
    <s v="Programado"/>
    <x v="1"/>
    <n v="50"/>
    <n v="0"/>
    <n v="0"/>
    <n v="0"/>
  </r>
  <r>
    <x v="1"/>
    <x v="6"/>
    <x v="14"/>
    <x v="86"/>
    <s v="Elaborar y expedir acto administrativo de la ADRES "/>
    <s v="Acto administrativo de la ADRES con el procesoo de liquidación y giro de presupuestos máximos"/>
    <d v="2020-02-01T00:00:00"/>
    <d v="2020-02-29T00:00:00"/>
    <n v="2"/>
    <n v="0"/>
    <n v="50"/>
    <x v="5"/>
    <n v="50"/>
    <s v="Finalizada"/>
    <n v="43894"/>
    <s v="Programado"/>
    <x v="1"/>
    <n v="50"/>
    <s v="El acto administrativo se encuentra publicado en la página web de la ADRES._x000a_Se adjunta en la carpeta de reporte el acto administrativo."/>
    <s v="Definición de lineamientos para el ajuste a los presupuestos máximos por el MSPS. "/>
    <s v="Resolución 2067 de 2020"/>
    <s v="No programado"/>
    <x v="1"/>
    <s v=""/>
    <n v="0"/>
    <n v="0"/>
    <n v="0"/>
    <s v="No programado"/>
    <x v="0"/>
    <s v=""/>
    <n v="0"/>
    <n v="0"/>
    <n v="0"/>
    <s v="No programado"/>
    <x v="0"/>
    <s v=""/>
    <n v="0"/>
    <n v="0"/>
    <n v="0"/>
  </r>
  <r>
    <x v="1"/>
    <x v="6"/>
    <x v="14"/>
    <x v="86"/>
    <s v="Establecer y documentar el proceso de liquidación y giro de presupuestos máximos"/>
    <s v="Proceso documentado, aprobado y formalizado en el SIGI"/>
    <d v="2020-02-01T00:00:00"/>
    <d v="2020-02-29T00:00:00"/>
    <n v="2"/>
    <n v="0"/>
    <n v="50"/>
    <x v="5"/>
    <n v="50"/>
    <s v="Finalizada"/>
    <n v="43894"/>
    <s v="Programado"/>
    <x v="1"/>
    <n v="50"/>
    <s v="El procedimiento fue aprobado por la Directora de Otras Prestaciones (E) el 04-03-2020. _x000a_Se adjuntan en la carpeta de reporte tanto el procedimiento como su instructivo."/>
    <s v="El procedimiento y su instructivo se encuentran aprobados y en ejecución. _x000a_El proceso al que hace parte, corresponde a una actualización del mapa de procesos que recoge todas las líneas de liquidación y reconocimiento, que fue aprobada por el Comité Institucional de Gestión y Desempeño en sesión del 30 de marzo de 2020, y su caracterización se encuentra en construcción. Por lo que una vez se apruebe dicha  caracterización, estos documentos serán pubilcado. "/>
    <s v="RE_ Procedimiento_ Instructivo y Formato para aplicar la liquidación y reconocimiento de presupuestos máximos .msg_x000a_GEPM-IN01_Instructivo_liquidacion_ presupuesto_máximo_x000a_GEPM-PR01_Liquidación_y_reconocimiento_presupuestos_maximos_V1"/>
    <s v="No programado"/>
    <x v="1"/>
    <s v=""/>
    <n v="0"/>
    <n v="0"/>
    <n v="0"/>
    <s v="No programado"/>
    <x v="0"/>
    <s v=""/>
    <n v="0"/>
    <n v="0"/>
    <n v="0"/>
    <s v="No programado"/>
    <x v="0"/>
    <s v=""/>
    <n v="0"/>
    <n v="0"/>
    <n v="0"/>
  </r>
  <r>
    <x v="1"/>
    <x v="6"/>
    <x v="14"/>
    <x v="87"/>
    <s v="Implementar el proceso de liquidación y giro de los presupuestos máximos"/>
    <s v="Ordenaciones de gasto de presupuestos máximos"/>
    <d v="2020-03-01T00:00:00"/>
    <d v="2020-12-31T00:00:00"/>
    <n v="12"/>
    <n v="0"/>
    <n v="100"/>
    <x v="5"/>
    <n v="0"/>
    <s v="En desarrollo"/>
    <n v="0"/>
    <s v="Programado"/>
    <x v="0"/>
    <s v=""/>
    <s v="Se adelantaron las ordenaciones del gasto correspondinetes a los presupuestos máximos de los periodos marzo, abril y mayo de 2020._x000a_El trámite de reconocimiento y pago de los periodos abril y mayo, se efectuó de manera anticipada en atención a la Resolución 500 de 2020 del MSPS._x000a_Se adjuntan las ordenaciones del gasto."/>
    <s v="El procedimiento se adelantó de manera normal."/>
    <s v="40004 Ordenación presupuestos maximos Marzo 2020.pdf_x000a_S11510270320030800I000004105200 Ordenación Abril.pdf_x000a_S11510270320033953I000004105500 ordenación mayo.pdf"/>
    <s v="Programado"/>
    <x v="1"/>
    <s v=""/>
    <n v="0"/>
    <n v="0"/>
    <n v="0"/>
    <s v="Programado"/>
    <x v="0"/>
    <s v=""/>
    <n v="0"/>
    <n v="0"/>
    <n v="0"/>
    <s v="Programado"/>
    <x v="1"/>
    <n v="100"/>
    <n v="0"/>
    <n v="0"/>
    <n v="0"/>
  </r>
  <r>
    <x v="1"/>
    <x v="6"/>
    <x v="14"/>
    <x v="88"/>
    <s v="Realizar el requerimiento a la DGTIC "/>
    <s v="Documento de requerimiento tecnológico enviado a la DGTIC "/>
    <d v="2020-02-01T00:00:00"/>
    <d v="2020-02-29T00:00:00"/>
    <n v="2"/>
    <n v="0"/>
    <n v="50"/>
    <x v="5"/>
    <n v="50"/>
    <s v="Finalizada"/>
    <n v="43900"/>
    <s v="Programado"/>
    <x v="1"/>
    <n v="50"/>
    <s v="El documento inicial fue remitido a la DGTIC mediante correo eléctronico de fecha 10 de marzo de 2020, por la DLYG._x000a_Se acordó entre la DLYG, DOP y DGTIC trabajar conjuntamente en el ajuste y complemento del requerimiento tecnológico y su desarrollo. _x000a_Mediante correo electrónico de fecha 30-03-2020, la DLYG remitió versión ajustada del requerimiento."/>
    <s v="Se han adelantado reuniones entre las areas y se ha venido ajustando el documento con el requerimiento tecnológico y su desarrollo previo a su versión final."/>
    <s v="Sin título.msg_x000a_RV Liquidación Techos.msg"/>
    <s v="No programado"/>
    <x v="1"/>
    <s v=""/>
    <n v="0"/>
    <n v="0"/>
    <n v="0"/>
    <s v="No programado"/>
    <x v="0"/>
    <s v=""/>
    <n v="0"/>
    <n v="0"/>
    <n v="0"/>
    <s v="No programado"/>
    <x v="0"/>
    <s v=""/>
    <n v="0"/>
    <n v="0"/>
    <n v="0"/>
  </r>
  <r>
    <x v="1"/>
    <x v="6"/>
    <x v="14"/>
    <x v="89"/>
    <s v="Documentar el SMA de presupuestos máximos"/>
    <s v="Proceso del Sistema de de Monitoreo por Alertas documentado, aprobado, publicado y formalizado en el SIGI"/>
    <d v="2020-04-01T00:00:00"/>
    <d v="2020-04-30T00:00:00"/>
    <n v="4"/>
    <n v="0"/>
    <n v="100"/>
    <x v="5"/>
    <n v="0"/>
    <s v="Nueva"/>
    <n v="0"/>
    <s v="No programado"/>
    <x v="0"/>
    <s v=""/>
    <n v="0"/>
    <n v="0"/>
    <n v="0"/>
    <s v="Programado"/>
    <x v="0"/>
    <n v="100"/>
    <n v="0"/>
    <n v="0"/>
    <n v="0"/>
    <s v="No programado"/>
    <x v="0"/>
    <s v=""/>
    <n v="0"/>
    <n v="0"/>
    <n v="0"/>
    <s v="No programado"/>
    <x v="0"/>
    <s v=""/>
    <n v="0"/>
    <n v="0"/>
    <n v="0"/>
  </r>
  <r>
    <x v="1"/>
    <x v="6"/>
    <x v="14"/>
    <x v="90"/>
    <s v="Suscribir el convenio con el IETS "/>
    <s v="Convenio firmado"/>
    <d v="2020-03-01T00:00:00"/>
    <d v="2020-05-30T00:00:00"/>
    <n v="5"/>
    <n v="0"/>
    <n v="30"/>
    <x v="5"/>
    <n v="0"/>
    <s v="En desarrollo"/>
    <n v="0"/>
    <s v="Programado"/>
    <x v="0"/>
    <s v=""/>
    <s v="Se adelantaron 3 reuniones con el IETS, 2 presenciales en el MSPS y 1 virtual. En estas reuniones se discutieron los términos de los estudios previos para el convenio entre la ADRES y el IETS. _x000a_Se adjunta versión inicial de estudio previo."/>
    <n v="0"/>
    <s v="Estudio Previo Contratación Directa IETS 2020 PRIMERA (V1).docx"/>
    <s v="Programado"/>
    <x v="0"/>
    <n v="30"/>
    <n v="0"/>
    <n v="0"/>
    <n v="0"/>
    <s v="No programado"/>
    <x v="0"/>
    <s v=""/>
    <n v="0"/>
    <n v="0"/>
    <n v="0"/>
    <s v="No programado"/>
    <x v="0"/>
    <s v=""/>
    <n v="0"/>
    <n v="0"/>
    <n v="0"/>
  </r>
  <r>
    <x v="1"/>
    <x v="6"/>
    <x v="14"/>
    <x v="90"/>
    <s v="Definir los criterios de priorización de las evaluaciones de servicios y tecnologías en salud"/>
    <s v="Documento con los criterios de priorización de las evaluaciones de servicios y tecnologías en salud "/>
    <d v="2020-04-01T00:00:00"/>
    <d v="2020-06-30T00:00:00"/>
    <n v="6"/>
    <n v="0"/>
    <n v="70"/>
    <x v="5"/>
    <n v="0"/>
    <s v="Nueva"/>
    <n v="0"/>
    <s v="No programado"/>
    <x v="0"/>
    <s v=""/>
    <n v="0"/>
    <n v="0"/>
    <n v="0"/>
    <s v="Programado"/>
    <x v="0"/>
    <n v="70"/>
    <n v="0"/>
    <n v="0"/>
    <n v="0"/>
    <s v="No programado"/>
    <x v="0"/>
    <s v=""/>
    <n v="0"/>
    <n v="0"/>
    <n v="0"/>
    <s v="No programado"/>
    <x v="0"/>
    <s v=""/>
    <n v="0"/>
    <n v="0"/>
    <n v="0"/>
  </r>
  <r>
    <x v="1"/>
    <x v="7"/>
    <x v="15"/>
    <x v="91"/>
    <s v="Implementar el proceso de liquidación y giro de la prima"/>
    <s v="Ordenaciones de gasto de primas derivadas de los accidentes de tránsito de vehículos sin SOAT"/>
    <d v="2020-05-01T00:00:00"/>
    <d v="2020-12-31T00:00:00"/>
    <n v="12"/>
    <n v="0"/>
    <n v="100"/>
    <x v="5"/>
    <n v="0"/>
    <s v="Nueva"/>
    <n v="0"/>
    <s v="No programado"/>
    <x v="0"/>
    <s v=""/>
    <n v="0"/>
    <n v="0"/>
    <n v="0"/>
    <s v="Programado"/>
    <x v="1"/>
    <s v=""/>
    <n v="0"/>
    <n v="0"/>
    <n v="0"/>
    <s v="Programado"/>
    <x v="0"/>
    <s v=""/>
    <n v="0"/>
    <n v="0"/>
    <n v="0"/>
    <s v="Programado"/>
    <x v="1"/>
    <n v="100"/>
    <n v="0"/>
    <n v="0"/>
    <n v="0"/>
  </r>
  <r>
    <x v="1"/>
    <x v="7"/>
    <x v="15"/>
    <x v="92"/>
    <s v="Proporcionar la información a MinSalud "/>
    <s v="Información entregada a MinSalud "/>
    <d v="2020-02-01T00:00:00"/>
    <d v="2020-12-31T00:00:00"/>
    <n v="12"/>
    <n v="0"/>
    <n v="100"/>
    <x v="5"/>
    <n v="0"/>
    <s v="En desarrollo"/>
    <n v="0"/>
    <s v="Programado"/>
    <x v="0"/>
    <s v=""/>
    <s v="Reuniones con la Dirección de Beneficios, Costos y Tarifas, donde se entregó la información requerida, la cual se describe en el documento adjunto._x000a_Se adjunta el borrador del análisis de la metodología, donde se especifica la información entregada."/>
    <n v="0"/>
    <s v="Punto 1 Resumen de análisis para metodología del cálculo de la prima para Artículo 106 - Borrador.pdf"/>
    <s v="Programado"/>
    <x v="1"/>
    <s v=""/>
    <n v="0"/>
    <n v="0"/>
    <n v="0"/>
    <s v="Programado"/>
    <x v="0"/>
    <s v=""/>
    <n v="0"/>
    <n v="0"/>
    <n v="0"/>
    <s v="Programado"/>
    <x v="1"/>
    <n v="100"/>
    <n v="0"/>
    <n v="0"/>
    <n v="0"/>
  </r>
  <r>
    <x v="1"/>
    <x v="7"/>
    <x v="15"/>
    <x v="93"/>
    <s v="Participar en las mesas de trabajo programadas por el Minsalud"/>
    <s v="Actas de las mesas de trabajo_x000a_Listados de asistencia_x000a_Citaciones"/>
    <d v="2020-02-01T00:00:00"/>
    <d v="2020-12-31T00:00:00"/>
    <n v="12"/>
    <n v="0"/>
    <n v="100"/>
    <x v="5"/>
    <n v="0"/>
    <s v="En desarrollo"/>
    <n v="0"/>
    <s v="Programado"/>
    <x v="0"/>
    <s v=""/>
    <s v="Apoyo al MSPS en la construcción de los proyectos de la normativa necesaria para la reglamentación del Art. 106 Decreto Ley 2106 de 2019._x000a_Se adjuntan los tres proyectos de Resolución trabajados."/>
    <n v="0"/>
    <s v="Punto 2  Proyecto de resolución-Liquidación No SOAT V1.docx_x000a_Punto 2  Proyecto de Resolucion Reingieniería reclamaciones.docx_x000a_Punto 2 Resolución Monitoreo No SOAT.docx"/>
    <s v="Programado"/>
    <x v="1"/>
    <s v=""/>
    <n v="0"/>
    <n v="0"/>
    <n v="0"/>
    <s v="Programado"/>
    <x v="0"/>
    <s v=""/>
    <n v="0"/>
    <n v="0"/>
    <n v="0"/>
    <s v="Programado"/>
    <x v="1"/>
    <n v="100"/>
    <n v="0"/>
    <n v="0"/>
    <n v="0"/>
  </r>
  <r>
    <x v="1"/>
    <x v="7"/>
    <x v="15"/>
    <x v="94"/>
    <s v="Elaborar y expedir acto administrativo de la ADRES con el proceso de liquidación y giro de la prima  "/>
    <s v="Acto Administrativo ADRES"/>
    <d v="2020-04-01T00:00:00"/>
    <d v="2020-04-30T00:00:00"/>
    <n v="4"/>
    <n v="0"/>
    <n v="50"/>
    <x v="5"/>
    <n v="0"/>
    <s v="Nueva"/>
    <n v="0"/>
    <s v="No programado"/>
    <x v="0"/>
    <s v=""/>
    <n v="0"/>
    <n v="0"/>
    <n v="0"/>
    <s v="Programado"/>
    <x v="0"/>
    <n v="50"/>
    <n v="0"/>
    <n v="0"/>
    <n v="0"/>
    <s v="No programado"/>
    <x v="0"/>
    <s v=""/>
    <n v="0"/>
    <n v="0"/>
    <n v="0"/>
    <s v="No programado"/>
    <x v="0"/>
    <s v=""/>
    <n v="0"/>
    <n v="0"/>
    <n v="0"/>
  </r>
  <r>
    <x v="1"/>
    <x v="7"/>
    <x v="15"/>
    <x v="94"/>
    <s v="Establecer y documentar el proceso de liquidación y giro de la prima"/>
    <s v="Proceso documentado, aprobado y formalizado en el SIGI"/>
    <d v="2020-04-01T00:00:00"/>
    <d v="2020-04-30T00:00:00"/>
    <n v="4"/>
    <n v="0"/>
    <n v="50"/>
    <x v="5"/>
    <n v="0"/>
    <s v="Nueva"/>
    <n v="0"/>
    <s v="No programado"/>
    <x v="0"/>
    <s v=""/>
    <n v="0"/>
    <n v="0"/>
    <n v="0"/>
    <s v="Programado"/>
    <x v="0"/>
    <n v="50"/>
    <n v="0"/>
    <n v="0"/>
    <n v="0"/>
    <s v="No programado"/>
    <x v="0"/>
    <s v=""/>
    <n v="0"/>
    <n v="0"/>
    <n v="0"/>
    <s v="No programado"/>
    <x v="0"/>
    <s v=""/>
    <n v="0"/>
    <n v="0"/>
    <n v="0"/>
  </r>
  <r>
    <x v="1"/>
    <x v="7"/>
    <x v="15"/>
    <x v="95"/>
    <s v="Establecer y documentar el proceso  de verificación, control y pago de las reclamaciones"/>
    <s v="Proceso documentado, aprobado, publicado y formalizado en el SIGI"/>
    <d v="2020-04-01T00:00:00"/>
    <d v="2020-06-30T00:00:00"/>
    <n v="6"/>
    <n v="0"/>
    <n v="100"/>
    <x v="5"/>
    <n v="0"/>
    <s v="Nueva"/>
    <n v="0"/>
    <s v="No programado"/>
    <x v="0"/>
    <s v=""/>
    <n v="0"/>
    <n v="0"/>
    <n v="0"/>
    <s v="Programado"/>
    <x v="0"/>
    <n v="100"/>
    <n v="0"/>
    <n v="0"/>
    <n v="0"/>
    <s v="No programado"/>
    <x v="0"/>
    <s v=""/>
    <n v="0"/>
    <n v="0"/>
    <n v="0"/>
    <s v="No programado"/>
    <x v="0"/>
    <s v=""/>
    <n v="0"/>
    <n v="0"/>
    <n v="0"/>
  </r>
  <r>
    <x v="1"/>
    <x v="7"/>
    <x v="15"/>
    <x v="96"/>
    <s v="Establecer y documentar el proceso  de verificación, control y pago de los recobros"/>
    <s v="Proceso documentado, aprobado, publicado y formalizado en el SIGI"/>
    <d v="2020-02-01T00:00:00"/>
    <d v="2020-03-31T00:00:00"/>
    <n v="3"/>
    <n v="0"/>
    <n v="100"/>
    <x v="5"/>
    <n v="100"/>
    <s v="Finalizada"/>
    <n v="43894"/>
    <s v="Programado"/>
    <x v="1"/>
    <n v="100"/>
    <s v="El procedimiento se encuentra publicado en la página web de la ADRES."/>
    <s v="El procedimiento se adelantó de manera normal."/>
    <s v="GERC-PR06_Verificación_y_control_primer_segmento_V01.pdf"/>
    <s v="No programado"/>
    <x v="1"/>
    <s v=""/>
    <n v="0"/>
    <n v="0"/>
    <n v="0"/>
    <s v="No programado"/>
    <x v="0"/>
    <s v=""/>
    <n v="0"/>
    <n v="0"/>
    <n v="0"/>
    <s v="No programado"/>
    <x v="0"/>
    <s v=""/>
    <n v="0"/>
    <n v="0"/>
    <n v="0"/>
  </r>
  <r>
    <x v="1"/>
    <x v="7"/>
    <x v="15"/>
    <x v="97"/>
    <s v="Implementar el proceso verificación, control y pago de reclamaciones bajo las alternativas tecnicas y tecnologías de validaciones."/>
    <s v="Paquetes tramitados bajo las alternativas tecnicas y tecnologías de validaciones."/>
    <d v="2020-10-01T00:00:00"/>
    <d v="2020-12-31T00:00:00"/>
    <n v="12"/>
    <n v="0"/>
    <n v="100"/>
    <x v="5"/>
    <n v="0"/>
    <s v="Nueva"/>
    <n v="0"/>
    <s v="No programado"/>
    <x v="0"/>
    <s v=""/>
    <n v="0"/>
    <n v="0"/>
    <n v="0"/>
    <s v="No programado"/>
    <x v="1"/>
    <s v=""/>
    <n v="0"/>
    <n v="0"/>
    <n v="0"/>
    <s v="No programado"/>
    <x v="0"/>
    <s v=""/>
    <n v="0"/>
    <n v="0"/>
    <n v="0"/>
    <s v="Programado"/>
    <x v="1"/>
    <n v="100"/>
    <n v="0"/>
    <n v="0"/>
    <n v="0"/>
  </r>
  <r>
    <x v="1"/>
    <x v="7"/>
    <x v="15"/>
    <x v="98"/>
    <s v="Realizar el requerimiento a la DGTIC paraautomatizar las reglas de validación."/>
    <s v="Documento de requerimiento tecnológico enviado a la DGTIC "/>
    <d v="2020-04-01T00:00:00"/>
    <d v="2020-06-30T00:00:00"/>
    <n v="6"/>
    <n v="0"/>
    <n v="50"/>
    <x v="0"/>
    <n v="0"/>
    <s v="Nueva"/>
    <n v="0"/>
    <s v="No programado"/>
    <x v="0"/>
    <s v=""/>
    <n v="0"/>
    <n v="0"/>
    <n v="0"/>
    <s v="Programado"/>
    <x v="0"/>
    <n v="50"/>
    <n v="0"/>
    <n v="0"/>
    <n v="0"/>
    <s v="No programado"/>
    <x v="0"/>
    <s v=""/>
    <n v="0"/>
    <n v="0"/>
    <n v="0"/>
    <s v="No programado"/>
    <x v="0"/>
    <s v=""/>
    <n v="0"/>
    <n v="0"/>
    <n v="0"/>
  </r>
  <r>
    <x v="1"/>
    <x v="7"/>
    <x v="15"/>
    <x v="99"/>
    <s v="Elaborar el proyecto del acto administrativo con el procedimiento de verificación, control y pago de reclamaciones y presentarlo al Minsalud para aprobación"/>
    <s v="Proyecto del acto administrativo presentado al Minsalud._x000a__x000a_Lista de asistencia, acta o correo electrónico que evidencie dicha presentación_x000a__x000a_Acto administrativo expedido (si el Minsalud aprueba y otorga las facultades a la ADRES)"/>
    <d v="2020-02-01T00:00:00"/>
    <d v="2020-03-31T00:00:00"/>
    <n v="3"/>
    <n v="0"/>
    <n v="100"/>
    <x v="5"/>
    <n v="100"/>
    <s v="Finalizada"/>
    <n v="43905"/>
    <s v="Programado"/>
    <x v="1"/>
    <n v="100"/>
    <s v="ADRES remitió correo electrónico de fecha 15-03-2020 al MSPS, con el proyecto de Resolución para el cálculo de la prima, incluyendo en sus Artículos 21 y 22 consideraciones para las reclamaciones por servicios prestados antes del 01 de mayo de 2020."/>
    <s v="Una vez el MSPS expida la Resolución otorgando facultades a la ADRES, ésta Administradora elaborará un Acto Administrativo propio."/>
    <s v="FW_ Reglamentación NO SOAT.msg_x000a_Reglamentación artículo 106 - Propuesta para Minsalud.docx"/>
    <s v="No programado"/>
    <x v="1"/>
    <s v=""/>
    <n v="0"/>
    <n v="0"/>
    <n v="0"/>
    <s v="No programado"/>
    <x v="0"/>
    <s v=""/>
    <n v="0"/>
    <n v="0"/>
    <n v="0"/>
    <s v="No programado"/>
    <x v="0"/>
    <s v=""/>
    <n v="0"/>
    <n v="0"/>
    <n v="0"/>
  </r>
  <r>
    <x v="1"/>
    <x v="7"/>
    <x v="15"/>
    <x v="100"/>
    <s v="Realizar el requerimiento a la DGTIC para desarrollar el aplicativo "/>
    <s v="Documento de requerimiento tecnológico enviado a la DGTIC "/>
    <d v="2020-04-01T00:00:00"/>
    <d v="2020-04-30T00:00:00"/>
    <n v="4"/>
    <n v="0"/>
    <n v="50"/>
    <x v="5"/>
    <n v="0"/>
    <s v="Nueva"/>
    <n v="0"/>
    <s v="No programado"/>
    <x v="0"/>
    <s v=""/>
    <n v="0"/>
    <n v="0"/>
    <n v="0"/>
    <s v="Programado"/>
    <x v="0"/>
    <n v="50"/>
    <n v="0"/>
    <n v="0"/>
    <n v="0"/>
    <s v="No programado"/>
    <x v="0"/>
    <s v=""/>
    <n v="0"/>
    <n v="0"/>
    <n v="0"/>
    <s v="No programado"/>
    <x v="0"/>
    <s v=""/>
    <n v="0"/>
    <n v="0"/>
    <n v="0"/>
  </r>
  <r>
    <x v="1"/>
    <x v="7"/>
    <x v="16"/>
    <x v="101"/>
    <s v="Realizar el convenio con la concesión RUNT"/>
    <s v="Convenio firmado"/>
    <d v="2020-02-01T00:00:00"/>
    <d v="2020-07-30T00:00:00"/>
    <n v="7"/>
    <n v="19679314.125"/>
    <n v="50"/>
    <x v="6"/>
    <n v="0"/>
    <s v="En desarrollo"/>
    <n v="0"/>
    <s v="Programado"/>
    <x v="0"/>
    <s v=""/>
    <s v="Se elaboró propuesta de convenio, la cual se encuentra en revisión. "/>
    <n v="0"/>
    <s v="Borrador convenio RUNT"/>
    <s v="Programado"/>
    <x v="1"/>
    <s v=""/>
    <n v="0"/>
    <n v="0"/>
    <n v="0"/>
    <s v="Programado"/>
    <x v="1"/>
    <n v="50"/>
    <n v="0"/>
    <n v="0"/>
    <n v="0"/>
    <s v="No programado"/>
    <x v="0"/>
    <s v=""/>
    <n v="0"/>
    <n v="0"/>
    <n v="0"/>
  </r>
  <r>
    <x v="1"/>
    <x v="7"/>
    <x v="16"/>
    <x v="101"/>
    <s v="Solicitar a la SNR el acceso a la plataforma VUR"/>
    <s v="Respueta de la SNR con los usuarios y contraseñas para acceder a VUR "/>
    <d v="2020-02-01T00:00:00"/>
    <d v="2020-07-30T00:00:00"/>
    <n v="7"/>
    <n v="19679314.125"/>
    <n v="50"/>
    <x v="6"/>
    <n v="0"/>
    <s v="En desarrollo"/>
    <n v="0"/>
    <s v="Programado"/>
    <x v="0"/>
    <s v=""/>
    <s v="Se elevó solicitud de acuerdo ante la Superintendencia de Notariado y Registro conforme a sus protocolos. "/>
    <s v="Actualmente se encuentra suspendido por la contingencia del COVID-19"/>
    <s v="Solicitud de acuerdo VUR"/>
    <s v="Programado"/>
    <x v="1"/>
    <s v=""/>
    <n v="0"/>
    <n v="0"/>
    <n v="0"/>
    <s v="Programado"/>
    <x v="1"/>
    <n v="50"/>
    <n v="0"/>
    <n v="0"/>
    <n v="0"/>
    <s v="No programado"/>
    <x v="0"/>
    <s v=""/>
    <n v="0"/>
    <n v="0"/>
    <n v="0"/>
  </r>
  <r>
    <x v="1"/>
    <x v="7"/>
    <x v="16"/>
    <x v="102"/>
    <s v="Depuración de la cartera de cobro"/>
    <s v="Acta Comité De Sostenibilidad en la que conste la aprobación de la depuración"/>
    <d v="2020-05-01T00:00:00"/>
    <d v="2020-10-31T00:00:00"/>
    <n v="10"/>
    <n v="19679314.125"/>
    <n v="50"/>
    <x v="6"/>
    <n v="0"/>
    <s v="Nueva"/>
    <n v="0"/>
    <s v="No programado"/>
    <x v="0"/>
    <s v=""/>
    <n v="0"/>
    <n v="0"/>
    <n v="0"/>
    <s v="Programado"/>
    <x v="1"/>
    <s v=""/>
    <n v="0"/>
    <n v="0"/>
    <n v="0"/>
    <s v="Programado"/>
    <x v="0"/>
    <s v=""/>
    <n v="0"/>
    <n v="0"/>
    <n v="0"/>
    <s v="Programado"/>
    <x v="1"/>
    <n v="50"/>
    <n v="0"/>
    <n v="0"/>
    <n v="0"/>
  </r>
  <r>
    <x v="1"/>
    <x v="7"/>
    <x v="16"/>
    <x v="102"/>
    <s v="Venta CISA"/>
    <s v="Acta de incorporación "/>
    <d v="2020-02-01T00:00:00"/>
    <d v="2020-06-30T00:00:00"/>
    <n v="6"/>
    <n v="19679314.125"/>
    <n v="50"/>
    <x v="6"/>
    <n v="0"/>
    <s v="En desarrollo"/>
    <n v="0"/>
    <s v="Programado"/>
    <x v="0"/>
    <s v=""/>
    <s v="Se suscribió acta de incorporación por parte de la Adres y fue remitida a CISA. Adicionalmente, se esta trabajando un otro sí, para la modificación en los terminos de entrega de los expedientes.  "/>
    <s v="Debido a la contingecia del COVID-19, no se tiene copia del acta pues CISA no pudo retornar el documento a la ADRES"/>
    <s v="Correo electrónico CISA"/>
    <s v="Programado"/>
    <x v="0"/>
    <n v="50"/>
    <n v="0"/>
    <n v="0"/>
    <n v="0"/>
    <s v="No programado"/>
    <x v="0"/>
    <s v=""/>
    <n v="0"/>
    <n v="0"/>
    <n v="0"/>
    <s v="No programado"/>
    <x v="0"/>
    <s v=""/>
    <n v="0"/>
    <n v="0"/>
    <n v="0"/>
  </r>
  <r>
    <x v="1"/>
    <x v="7"/>
    <x v="16"/>
    <x v="103"/>
    <s v="Investigación de bienes a través del acceso a las distintas  plataformas."/>
    <s v="Informe trimestral sobre los terceros poseedores de bienes inmuebles.  "/>
    <d v="2020-02-01T00:00:00"/>
    <d v="2020-12-31T00:00:00"/>
    <n v="12"/>
    <n v="55040564"/>
    <n v="33"/>
    <x v="6"/>
    <n v="0"/>
    <s v="En desarrollo"/>
    <n v="0"/>
    <s v="Programado"/>
    <x v="0"/>
    <s v=""/>
    <s v="Se encuentra suspendida la solicitud de acuerdo VUR"/>
    <s v="No ha sido posible adelantar la consulta de los bienes que se encuentran en cabeza de los terceros, sin embargo se encuentra lista la base de los terceros a consultar. "/>
    <s v="BASE INVESTIGACIÓN DE BIENES"/>
    <s v="Programado"/>
    <x v="1"/>
    <s v=""/>
    <n v="0"/>
    <n v="0"/>
    <n v="0"/>
    <s v="Programado"/>
    <x v="0"/>
    <s v=""/>
    <n v="0"/>
    <n v="0"/>
    <n v="0"/>
    <s v="Programado"/>
    <x v="1"/>
    <n v="33"/>
    <n v="0"/>
    <n v="0"/>
    <n v="0"/>
  </r>
  <r>
    <x v="1"/>
    <x v="7"/>
    <x v="16"/>
    <x v="103"/>
    <s v="Priorización de cartera"/>
    <s v="Informe con los criterios de priorización definidos"/>
    <d v="2020-02-01T00:00:00"/>
    <d v="2020-12-31T00:00:00"/>
    <n v="12"/>
    <n v="19679314.125"/>
    <n v="33"/>
    <x v="6"/>
    <n v="0"/>
    <s v="En desarrollo"/>
    <n v="0"/>
    <s v="Programado"/>
    <x v="0"/>
    <s v=""/>
    <s v="Se procedió a solicitar concepto al Dr. Alvarez para definir los intereses que se deben tasar frente a las obligaciones por concepto de reclamaciones reconocidas y pagadas por NO SOAT. "/>
    <n v="0"/>
    <s v="Solicitud de concepto de intereses"/>
    <s v="Programado"/>
    <x v="1"/>
    <s v=""/>
    <n v="0"/>
    <n v="0"/>
    <n v="0"/>
    <s v="Programado"/>
    <x v="0"/>
    <s v=""/>
    <n v="0"/>
    <n v="0"/>
    <n v="0"/>
    <s v="Programado"/>
    <x v="1"/>
    <n v="33"/>
    <n v="0"/>
    <n v="0"/>
    <n v="0"/>
  </r>
  <r>
    <x v="1"/>
    <x v="7"/>
    <x v="16"/>
    <x v="103"/>
    <s v="Propuesta de modicifación del reglamento interno de cartera"/>
    <s v="Propuesta de modicifación del reglamento interno de cartera, presentada al Comité asignado"/>
    <d v="2020-02-01T00:00:00"/>
    <d v="2020-04-30T00:00:00"/>
    <n v="4"/>
    <n v="19679314.125"/>
    <n v="34"/>
    <x v="6"/>
    <n v="0"/>
    <s v="En desarrollo"/>
    <n v="0"/>
    <s v="Programado"/>
    <x v="0"/>
    <s v=""/>
    <s v="Se procedió a proyectar propuesta de modificación del reglamente interno de cartera, "/>
    <s v="No se ha presentado al comité por la contingencia del COVID-19, toda vez que dicho comité no contempla reuniones virtuales. "/>
    <s v="Propuesta de modificación del reglamente interno de cartera"/>
    <s v="Programado"/>
    <x v="0"/>
    <n v="34"/>
    <n v="0"/>
    <n v="0"/>
    <n v="0"/>
    <s v="No programado"/>
    <x v="0"/>
    <s v=""/>
    <n v="0"/>
    <n v="0"/>
    <n v="0"/>
    <s v="No programado"/>
    <x v="0"/>
    <s v=""/>
    <n v="0"/>
    <n v="0"/>
    <n v="0"/>
  </r>
  <r>
    <x v="1"/>
    <x v="7"/>
    <x v="16"/>
    <x v="104"/>
    <s v="Asistir a las mesas de trabajo convocadas por Minsalud para la definición, estructuración e implementación de la contribución parcial en el régimen subsidiado en salud"/>
    <s v="Actas y/o planillas de mesas de trabajo programadas por Minsalud"/>
    <d v="2020-02-01T00:00:00"/>
    <d v="2020-12-31T00:00:00"/>
    <n v="12"/>
    <n v="0"/>
    <n v="20"/>
    <x v="7"/>
    <n v="0"/>
    <s v="En desarrollo"/>
    <n v="0"/>
    <s v="Programado"/>
    <x v="0"/>
    <s v=""/>
    <s v="En el trimestre evaluado el MSPS no ha convocado mesas de trabajo para la definición de contribución parcial en el régimen subsidiado"/>
    <n v="0"/>
    <n v="0"/>
    <s v="Programado"/>
    <x v="1"/>
    <s v=""/>
    <n v="0"/>
    <n v="0"/>
    <n v="0"/>
    <s v="Programado"/>
    <x v="0"/>
    <s v=""/>
    <n v="0"/>
    <n v="0"/>
    <n v="0"/>
    <s v="Programado"/>
    <x v="1"/>
    <n v="20"/>
    <n v="0"/>
    <n v="0"/>
    <n v="0"/>
  </r>
  <r>
    <x v="1"/>
    <x v="7"/>
    <x v="16"/>
    <x v="104"/>
    <s v="Entrega de la información requerida"/>
    <s v="Información de la liquidación de los afiliados al régimen subsidiado y cruces solicitados por el Minsalud, DNP, UGPP y organismos de control"/>
    <d v="2020-02-01T00:00:00"/>
    <d v="2020-12-31T00:00:00"/>
    <n v="12"/>
    <n v="0"/>
    <n v="30"/>
    <x v="7"/>
    <n v="0"/>
    <s v="En desarrollo"/>
    <n v="0"/>
    <s v="Programado"/>
    <x v="0"/>
    <s v=""/>
    <s v="En el trimestre evaluado no se ha solicitado información relacionada con la contribución parcial en el régimen subsidiado"/>
    <n v="0"/>
    <n v="0"/>
    <s v="Programado"/>
    <x v="1"/>
    <s v=""/>
    <n v="0"/>
    <n v="0"/>
    <n v="0"/>
    <s v="Programado"/>
    <x v="0"/>
    <s v=""/>
    <n v="0"/>
    <n v="0"/>
    <n v="0"/>
    <s v="Programado"/>
    <x v="1"/>
    <n v="30"/>
    <n v="0"/>
    <n v="0"/>
    <n v="0"/>
  </r>
  <r>
    <x v="1"/>
    <x v="7"/>
    <x v="16"/>
    <x v="104"/>
    <s v="Notificar el resultado del seguimiento a la población con presunta capacidad de pago"/>
    <s v="Información como insumo para que las entidades territoriales apliquen el debido proceso respecto a la permanencia o exclusión de la población beneficiaria del régimen subsidiado con presunta capacidad de pago."/>
    <d v="2020-02-01T00:00:00"/>
    <d v="2020-12-31T00:00:00"/>
    <n v="12"/>
    <n v="0"/>
    <n v="30"/>
    <x v="7"/>
    <n v="0"/>
    <s v="En desarrollo"/>
    <n v="0"/>
    <s v="Programado"/>
    <x v="0"/>
    <s v=""/>
    <s v="No se ha recibido información actualizada de la UGPP para identificar y notificar la población con presunta capacidad de pago"/>
    <n v="0"/>
    <n v="0"/>
    <s v="Programado"/>
    <x v="1"/>
    <s v=""/>
    <n v="0"/>
    <n v="0"/>
    <n v="0"/>
    <s v="Programado"/>
    <x v="0"/>
    <s v=""/>
    <n v="0"/>
    <n v="0"/>
    <n v="0"/>
    <s v="Programado"/>
    <x v="1"/>
    <n v="30"/>
    <n v="0"/>
    <n v="0"/>
    <n v="0"/>
  </r>
  <r>
    <x v="1"/>
    <x v="7"/>
    <x v="16"/>
    <x v="104"/>
    <s v="Proyectar informe  de seguimiento del comportamiento de los afiliados al régimen subsidiado con presunta capacidad de pago generado"/>
    <s v="Informe de seguimiento del comportamiento de los afiliados al régimen subsidiado con presunta capacidad de pago"/>
    <d v="2020-02-01T00:00:00"/>
    <d v="2020-12-31T00:00:00"/>
    <n v="12"/>
    <n v="0"/>
    <n v="20"/>
    <x v="7"/>
    <n v="0"/>
    <s v="En desarrollo"/>
    <n v="0"/>
    <s v="Programado"/>
    <x v="0"/>
    <s v=""/>
    <s v="No se ha recibido información actualizada de la UGPP para proyectar informe  de seguimiento de los afiliados al régimen subsidiado con presunta capacidad de pago"/>
    <n v="0"/>
    <n v="0"/>
    <s v="Programado"/>
    <x v="1"/>
    <s v=""/>
    <n v="0"/>
    <n v="0"/>
    <n v="0"/>
    <s v="Programado"/>
    <x v="0"/>
    <s v=""/>
    <n v="0"/>
    <n v="0"/>
    <n v="0"/>
    <s v="Programado"/>
    <x v="1"/>
    <n v="20"/>
    <n v="0"/>
    <n v="0"/>
    <n v="0"/>
  </r>
  <r>
    <x v="1"/>
    <x v="7"/>
    <x v="16"/>
    <x v="105"/>
    <s v="Analizar las condiciones actuales y necesidades de ajuste a la normativa vigente y proyectar modificaciones"/>
    <s v="Proyecto de Decreto presentado al Minsalud que permita simplificar el proceso de compensación y sus procesos complementarios"/>
    <d v="2020-01-20T00:00:00"/>
    <d v="2020-12-31T00:00:00"/>
    <n v="12"/>
    <n v="0"/>
    <n v="30"/>
    <x v="7"/>
    <n v="0"/>
    <s v="En desarrollo"/>
    <n v="0"/>
    <s v="Programado"/>
    <x v="0"/>
    <s v=""/>
    <s v="Se trabajó en la modficiación del Decreto 780 pata que las cuentas de recaudo queden a nombre de ADRES, pero las demás funciones de delegación del recaudo continuen en las EPS."/>
    <n v="0"/>
    <s v="Documento: 'Modificación Decreto 780 de 2016 - Compensación'"/>
    <s v="Programado"/>
    <x v="1"/>
    <s v=""/>
    <n v="0"/>
    <n v="0"/>
    <n v="0"/>
    <s v="Programado"/>
    <x v="0"/>
    <s v=""/>
    <n v="0"/>
    <n v="0"/>
    <n v="0"/>
    <s v="Programado"/>
    <x v="1"/>
    <n v="30"/>
    <n v="0"/>
    <n v="0"/>
    <n v="0"/>
  </r>
  <r>
    <x v="1"/>
    <x v="7"/>
    <x v="16"/>
    <x v="105"/>
    <s v="Proyectar acto administrativo de la ADRES que compile las normas asociadas al proceso de liquidación, reconocimiento y giro de los recursos del régimen contributivo expedido."/>
    <s v="Acto administrativo de la ADRES que compile las normas asociadas al proceso de liquidación, reconocimiento y giro de los recursos del régimen contributivo expedido"/>
    <d v="2020-01-20T00:00:00"/>
    <d v="2020-12-31T00:00:00"/>
    <n v="12"/>
    <n v="0"/>
    <n v="35"/>
    <x v="7"/>
    <n v="0"/>
    <s v="En desarrollo"/>
    <n v="0"/>
    <s v="Programado"/>
    <x v="0"/>
    <s v=""/>
    <s v="Sobre este punto no se ha generado aún el documento, ya que la base es el protocolo de UPC el cual se encuentra en construcción."/>
    <n v="0"/>
    <n v="0"/>
    <s v="Programado"/>
    <x v="1"/>
    <s v=""/>
    <n v="0"/>
    <n v="0"/>
    <n v="0"/>
    <s v="Programado"/>
    <x v="0"/>
    <s v=""/>
    <n v="0"/>
    <n v="0"/>
    <n v="0"/>
    <s v="Programado"/>
    <x v="1"/>
    <n v="35"/>
    <n v="0"/>
    <n v="0"/>
    <n v="0"/>
  </r>
  <r>
    <x v="1"/>
    <x v="7"/>
    <x v="16"/>
    <x v="105"/>
    <s v="Proyectar el reglamento con las condiciones técnicas, financieras y operativas para la apertura de cuentas maestras de recaudo de cotizaciones."/>
    <s v="Reglamento con las condiciones técnicas, financieras y operativas para la apertura de cuentas maestras de recaudo de cotizaciones expedido"/>
    <d v="2020-01-20T00:00:00"/>
    <d v="2020-12-31T00:00:00"/>
    <n v="12"/>
    <n v="0"/>
    <n v="35"/>
    <x v="7"/>
    <n v="0"/>
    <s v="En desarrollo"/>
    <n v="0"/>
    <s v="Programado"/>
    <x v="0"/>
    <s v=""/>
    <s v="Se proyectó un borrador de Resolución ára cuentas maestras de recaudo y de pago para observaciones de actores internos de la Subdirección de Liquidaciones del Aseguramiento."/>
    <n v="0"/>
    <s v="Documento: 'Proyecto resolución cuentas maestras v.26-02-2020'"/>
    <s v="Programado"/>
    <x v="1"/>
    <s v=""/>
    <n v="0"/>
    <n v="0"/>
    <n v="0"/>
    <s v="Programado"/>
    <x v="0"/>
    <s v=""/>
    <n v="0"/>
    <n v="0"/>
    <n v="0"/>
    <s v="Programado"/>
    <x v="1"/>
    <n v="35"/>
    <n v="0"/>
    <n v="0"/>
    <n v="0"/>
  </r>
  <r>
    <x v="1"/>
    <x v="7"/>
    <x v="16"/>
    <x v="106"/>
    <s v="Revisar y mejorar el proceso de gestión de afiliados y sus procedimiento para mejorar la calidad y oportunidad de los datos en la BDUA."/>
    <s v="Proceso y procedimientos de gestión de afilados revisados y aprobados"/>
    <d v="2020-01-01T00:00:00"/>
    <d v="2020-12-31T00:00:00"/>
    <n v="12"/>
    <n v="0"/>
    <n v="100"/>
    <x v="0"/>
    <n v="0"/>
    <s v="En desarrollo"/>
    <n v="0"/>
    <s v="Programado"/>
    <x v="0"/>
    <s v=""/>
    <s v="20200331. Se definió cronograma de trabajo para actualización y creación de los procedimientos tal como se puede ver en el archivo Cronograma Procedimientos BDUA.xlsx, en donde se estima un total de 25 procedimientos. Adicionalmente la revisión se va a realizar entre los meses de abril y mayo._x000a__x000a_Se aclara que este cronograma eventualmente puede llegar a tener modificaciones, teniendo en cuenta que se ha definido un nuevo mapa de procesos de la Entidad y dependiendo de la articulación de los mismos, la definición y actualización de los procedimientos que actualmente se han definido puede variar; incluso, pueden ser generados nuevos procedimientos._x000a_"/>
    <s v="Ninguna dentro del periodo"/>
    <s v="Ver: Trim I\Proceso y procedimientos de gestión de afilados revisados y aprobados"/>
    <s v="Programado"/>
    <x v="1"/>
    <s v=""/>
    <n v="0"/>
    <n v="0"/>
    <n v="0"/>
    <s v="Programado"/>
    <x v="0"/>
    <s v=""/>
    <n v="0"/>
    <n v="0"/>
    <n v="0"/>
    <s v="Programado"/>
    <x v="1"/>
    <n v="100"/>
    <n v="0"/>
    <n v="0"/>
    <n v="0"/>
  </r>
  <r>
    <x v="1"/>
    <x v="7"/>
    <x v="16"/>
    <x v="107"/>
    <s v="Proyectar los anexos técnicos para la presentación de la información de giro directo por parte de las EPS, aplicable a los dos regímenes y presentarlo ante el Minsalud"/>
    <s v="Anexos técnicos presentados a Minsalud para la presentación de la información de giro directo por parte de las EPS, aplicable a los dos regímenes."/>
    <d v="2020-02-01T00:00:00"/>
    <d v="2020-12-31T00:00:00"/>
    <n v="12"/>
    <n v="0"/>
    <n v="60"/>
    <x v="7"/>
    <n v="0"/>
    <s v="En desarrollo"/>
    <n v="0"/>
    <s v="Programado"/>
    <x v="0"/>
    <s v=""/>
    <s v="En el trimestre evaluado se adelantó el proyecto de resolución de giro desde las cuentas maestras de las EPS, incluido el anexo técnico, aplicable a los dos regímenes."/>
    <n v="0"/>
    <n v="0"/>
    <s v="Programado"/>
    <x v="1"/>
    <s v=""/>
    <n v="0"/>
    <n v="0"/>
    <n v="0"/>
    <s v="Programado"/>
    <x v="0"/>
    <s v=""/>
    <n v="0"/>
    <n v="0"/>
    <n v="0"/>
    <s v="Programado"/>
    <x v="1"/>
    <n v="60"/>
    <n v="0"/>
    <n v="0"/>
    <n v="0"/>
  </r>
  <r>
    <x v="1"/>
    <x v="7"/>
    <x v="16"/>
    <x v="107"/>
    <s v="Revisar normativa vigente y proyectar ajustes para la optimización del proceso de giro directo de los recursos de la UPC de los regímenes contributivo y subsidiado"/>
    <s v="Proyecto de Decreto o Resolución presentado al Minsalud"/>
    <d v="2020-02-01T00:00:00"/>
    <d v="2020-12-31T00:00:00"/>
    <n v="12"/>
    <n v="0"/>
    <n v="40"/>
    <x v="7"/>
    <n v="0"/>
    <s v="En desarrollo"/>
    <n v="0"/>
    <s v="Programado"/>
    <x v="0"/>
    <s v=""/>
    <s v="Se adelantó proyecto de acto de administrativo según lo establecido en el artículo 239 de la Ley 1955 de 2019."/>
    <n v="0"/>
    <n v="0"/>
    <s v="Programado"/>
    <x v="1"/>
    <s v=""/>
    <n v="0"/>
    <n v="0"/>
    <n v="0"/>
    <s v="Programado"/>
    <x v="0"/>
    <s v=""/>
    <n v="0"/>
    <n v="0"/>
    <n v="0"/>
    <s v="Programado"/>
    <x v="1"/>
    <n v="40"/>
    <n v="0"/>
    <n v="0"/>
    <n v="0"/>
  </r>
  <r>
    <x v="1"/>
    <x v="7"/>
    <x v="16"/>
    <x v="108"/>
    <s v="Identificación del procedimiento para la custodia y aplicación de títulos de deposito judicial_x000a_"/>
    <s v="Procedimiento documentado"/>
    <d v="2020-02-01T00:00:00"/>
    <d v="2020-12-31T00:00:00"/>
    <n v="12"/>
    <n v="19679314.125"/>
    <n v="50"/>
    <x v="6"/>
    <n v="0"/>
    <s v="En desarrollo"/>
    <n v="0"/>
    <s v="Programado"/>
    <x v="0"/>
    <s v=""/>
    <s v="Se verificó la creación de la cuenta de títulos de depósito judicial y se programó reuniones para el mes de abril con el fin de identificar las entradas y salidas de los procedimientos.   "/>
    <n v="0"/>
    <n v="0"/>
    <s v="Programado"/>
    <x v="1"/>
    <s v=""/>
    <n v="0"/>
    <n v="0"/>
    <n v="0"/>
    <s v="Programado"/>
    <x v="0"/>
    <s v=""/>
    <n v="0"/>
    <n v="0"/>
    <n v="0"/>
    <s v="Programado"/>
    <x v="1"/>
    <n v="50"/>
    <n v="0"/>
    <n v="0"/>
    <n v="0"/>
  </r>
  <r>
    <x v="1"/>
    <x v="7"/>
    <x v="16"/>
    <x v="108"/>
    <s v="Identificación del procedimiento para la expedición de estados de cuenta_x000a_"/>
    <s v="Procedimiento documentado"/>
    <d v="2020-02-01T00:00:00"/>
    <d v="2020-12-31T00:00:00"/>
    <n v="12"/>
    <n v="19679314.125"/>
    <n v="50"/>
    <x v="6"/>
    <n v="0"/>
    <s v="En desarrollo"/>
    <n v="0"/>
    <s v="Programado"/>
    <x v="0"/>
    <s v=""/>
    <s v="Se solicitó al areá de recaudo un programa para actualizar el estado de cuenta de cada tercero dentro de los procesos de repetición y se programó reuniones para el mes de abril con el fin de identificar las entradas y salidas del procedimiento. "/>
    <n v="0"/>
    <s v="Correo electrónico prototipo liquidador"/>
    <s v="Programado"/>
    <x v="1"/>
    <s v=""/>
    <n v="0"/>
    <n v="0"/>
    <n v="0"/>
    <s v="Programado"/>
    <x v="0"/>
    <s v=""/>
    <n v="0"/>
    <n v="0"/>
    <n v="0"/>
    <s v="Programado"/>
    <x v="1"/>
    <n v="50"/>
    <n v="0"/>
    <n v="0"/>
    <n v="0"/>
  </r>
  <r>
    <x v="1"/>
    <x v="7"/>
    <x v="16"/>
    <x v="109"/>
    <s v="Formulación, desarrollo e implementación del portal único de recaudo de los recursos del Sistema General de Seguridad Social en Salud"/>
    <s v="Documento que contenga el inventario de  fuentes de financiamiento con sistemas electrónico y/o referenciado de recaudo de la ADRES."/>
    <d v="2020-01-01T00:00:00"/>
    <d v="2020-12-31T00:00:00"/>
    <n v="12"/>
    <n v="26743848"/>
    <n v="34"/>
    <x v="8"/>
    <n v="0"/>
    <s v="En desarrollo"/>
    <n v="0"/>
    <s v="Programado"/>
    <x v="0"/>
    <s v=""/>
    <s v="Para el primer trimestre de la vigencia 2020, se efectuó un levantamiento preliminar de las fuentes y/o conceptos generales de recaudo de los diferentes recursos girados a la ADRES, los cuales a la fecha no cuentan con sistemas electroncitos de recaudo y/o referenciado. Así mismo, se estableció si dichos conceptos tenían integraciones automáticas en los diferentes sistemas de registro de información (MUI, REX o ERP). Se adjunta como soporte de la activada el archivo Excel denominado “Inventario Conceptos Recaudo – ADRES”._x000a__x000a_Se precisa que, para el segundo trimestre de 2020, el inventario será complementado con las subfuentes de recaudo que se registrar en la ADRES, con el fin de tener un inventario tota de conceptos generales y conceptos específicos de recaudo. Esto con el fin de llega al detalle mínimo del recaudo que realiza la ADRES._x000a__x000a_Finalmente, se adjuntan las cuentas de cobro correspondientes al Contrato de Prestación de Servicios No. 014 de 2020."/>
    <n v="0"/>
    <s v="*Inventario Conceptos Recaudo – ADRES._x000a__x000a_*Cuentas de Cobro Contrato 014 de 2020 – Enero, Febrero y Marzo 2020 y consolidado de pagos GRFF."/>
    <s v="Programado"/>
    <x v="1"/>
    <s v=""/>
    <n v="0"/>
    <n v="0"/>
    <n v="0"/>
    <s v="Programado"/>
    <x v="0"/>
    <s v=""/>
    <n v="0"/>
    <n v="0"/>
    <n v="0"/>
    <s v="Programado"/>
    <x v="1"/>
    <n v="34"/>
    <n v="0"/>
    <n v="0"/>
    <n v="0"/>
  </r>
  <r>
    <x v="1"/>
    <x v="7"/>
    <x v="16"/>
    <x v="109"/>
    <s v="Formulación, desarrollo e implementación del portal único de recaudo de los recursos del Sistema General de Seguridad Social en Salud"/>
    <s v="Documento que contenga el inventario de  fuentes de financiamiento sin sistemas electrónico y/o referenciado de recaudo de la ADRES."/>
    <d v="2020-01-01T00:00:00"/>
    <d v="2020-12-31T00:00:00"/>
    <n v="12"/>
    <n v="39941340"/>
    <n v="33"/>
    <x v="8"/>
    <n v="0"/>
    <s v="En desarrollo"/>
    <n v="0"/>
    <s v="Programado"/>
    <x v="0"/>
    <s v=""/>
    <s v="Para el primer trimestre de la vigencia 2020, se efectuó un levantamiento preliminar de las fuentes y/o conceptos generales de recaudo de los diferentes recursos girados a la ADRES, los cuales cuentan con sistemas electroncitos de recaudo y/o referenciado. Así mismo, se estableció si dichos conceptos tenían integraciones automáticas en los diferentes sistemas de registro de información (MUI, REX o ERP). Se adjunta como soporte de la activada el archivo Excel denominado “Inventario Conceptos Recaudo – ADRES”._x000a__x000a_Se precisa que, para el segundo trimestre de 2020, el inventario será complementado con las subfuentes de recaudo que se registrar en la ADRES, con el fin de tener un inventario tota de conceptos generales y conceptos específicos de recaudo. Esto con el fin de llega al detalle mínimo del recaudo que realiza la ADRES._x000a__x000a_Finalmente, se adjuntan las cuentas de cobro correspondientes al Contrato de Prestación de Servicios No. 013 de 2020."/>
    <n v="0"/>
    <s v="*Inventario Conceptos Recaudo – ADRES._x000a__x000a_*Cuentas de Cobro Contrato 013 de 2020 – Enero, Febrero y Marzo 2020  y consolidado de pagos GRFF."/>
    <s v="Programado"/>
    <x v="1"/>
    <s v=""/>
    <n v="0"/>
    <n v="0"/>
    <n v="0"/>
    <s v="Programado"/>
    <x v="0"/>
    <s v=""/>
    <n v="0"/>
    <n v="0"/>
    <n v="0"/>
    <s v="Programado"/>
    <x v="1"/>
    <n v="33"/>
    <n v="0"/>
    <n v="0"/>
    <n v="0"/>
  </r>
  <r>
    <x v="1"/>
    <x v="7"/>
    <x v="16"/>
    <x v="109"/>
    <s v="Formulación, desarrollo e implementación del portal único de recaudo de los recursos del Sistema General de Seguridad Social en Salud"/>
    <s v="Documento radicado con el Requerimiento Tecnológico "/>
    <d v="2020-01-01T00:00:00"/>
    <d v="2020-12-31T00:00:00"/>
    <n v="12"/>
    <n v="96655200"/>
    <n v="33"/>
    <x v="8"/>
    <n v="0"/>
    <s v="En desarrollo"/>
    <n v="0"/>
    <s v="Programado"/>
    <x v="0"/>
    <s v=""/>
    <s v="Para el primer trimestre de 2020, se continuaron las acciones tendientes a la integración de los conceptos de recaudo entre los sistemas de registro de ingresos (REX y MUI) y el sistema financiero (ERP) de la ADRES. Lo anterior, con el fin de mitigar la manualidad entre la información registrada en el MUI y ERP. Es importante señalar que esta es una actividad paralela que se realiza en la construcción del Portal Único de Recaudo, cuyo fin es establecer las especificaciones técnicas entre los sistemas de información, que permitan que la información registrada en el MUI se actualice automáticamente en el ERP. Se adjunta como evidencias pruebas de desarrollo tecnológico._x000a__x000a_Dichas actividades permiten avanzar en la identificación de las especificaciones técnicas requeridas para la formulación del requerimiento tecnológico a radicar, constituyéndose en una parte de este._x000a__x000a_Finalmente, se adjuntan las cuentas de cobro correspondientes a los Contratos de Prestación de Servicios No. 007 Y 009 de 2020."/>
    <n v="0"/>
    <s v="*Correos Electrónicos con la traza de la integración de conceptos._x000a__x000a_*Cuentas de Cobro Contrato 007 y 009 de 2020 – Enero, Febrero y Marzo 2020  y consolidado de pagos GRFF."/>
    <s v="Programado"/>
    <x v="1"/>
    <s v=""/>
    <n v="0"/>
    <n v="0"/>
    <n v="0"/>
    <s v="Programado"/>
    <x v="0"/>
    <s v=""/>
    <n v="0"/>
    <n v="0"/>
    <n v="0"/>
    <s v="Programado"/>
    <x v="1"/>
    <n v="33"/>
    <n v="0"/>
    <n v="0"/>
    <n v="0"/>
  </r>
  <r>
    <x v="1"/>
    <x v="7"/>
    <x v="16"/>
    <x v="110"/>
    <s v="Ajustar el proceso de la liquidación de la Unidad de Pago por Capitación de los regímenes contributivo y subsidiado, que integre reglas, validaciones y controles para optimizar su operación"/>
    <s v="Documento radicado con el Requerimiento Tecnológico"/>
    <d v="2020-01-01T00:00:00"/>
    <d v="2020-12-31T00:00:00"/>
    <n v="12"/>
    <n v="233251740"/>
    <n v="34"/>
    <x v="8"/>
    <n v="0"/>
    <s v="En desarrollo"/>
    <n v="0"/>
    <s v="Programado"/>
    <x v="0"/>
    <s v=""/>
    <s v="Durante el primer trimestre del 2020, se ha trabajo en las pruebas de integración de los procesos de CMP y MUI junto con la Dirección de Tecnologías de la Información y las Comunicaciones, como parte del alistamiento de la información necesaria para el requerimiento._x000a__x000a_Se adjuntan las cuentas de cobro correspondientes a los Contratos de Prestación de Servicios del Grupo de Gestión Contable y Control de los Recursos"/>
    <n v="0"/>
    <s v="_x000a_*Se deja como evidencia correos electrónicos con los requerimientos y resultados de las pruebas._x000a__x000a_*Cuentas de Cobro Contratos de Prestación de Servicios: 029/2020, 030/2020, 031/2020, 044/2020 y 055/2020 - Enero, Febrero y Marzo de 2020  y consolidado de pagos GCCR._x000a_"/>
    <s v="Programado"/>
    <x v="1"/>
    <s v=""/>
    <n v="0"/>
    <n v="0"/>
    <n v="0"/>
    <s v="Programado"/>
    <x v="0"/>
    <s v=""/>
    <n v="0"/>
    <n v="0"/>
    <n v="0"/>
    <s v="Programado"/>
    <x v="1"/>
    <n v="34"/>
    <n v="0"/>
    <n v="0"/>
    <n v="0"/>
  </r>
  <r>
    <x v="1"/>
    <x v="7"/>
    <x v="16"/>
    <x v="110"/>
    <s v="Implementar proceso para integrar el resultado de los pagos efectuados con el sistima financiero de la ADRES."/>
    <s v="Documento radicado con el Requerimiento Tecnológico"/>
    <d v="2020-01-01T00:00:00"/>
    <d v="2020-12-31T00:00:00"/>
    <n v="12"/>
    <n v="47907360"/>
    <n v="33"/>
    <x v="8"/>
    <n v="0"/>
    <s v="En desarrollo"/>
    <n v="0"/>
    <s v="Programado"/>
    <x v="0"/>
    <s v=""/>
    <s v="Para efectos de implantar el proceso de integración de los pagos realizados y sus diferentes estados, y su integración automática con los procesos presupuestal y contable, durante el I trimestre de 2020 definió la necesidad de integración entre los módulos del ERP y los diferentes estados asociados a los resultados de pagos (pago en ERP, rechazos). Lo anterior, con el fin de establecer la cadena de integración entre los módulos del sistema._x000a__x000a_N este contexto, para este trimestre, se implementó para LMA la herramienta de H2H, en pro de iniciar una transformación integral hacia una infraestructura tecnológica automatizada, centralizada e integrada que permita incorporar los archivos de respuesta de los bancos directamente a nuestro ERP. Estas pruebas y aplicación exitosa de los pagos, se realizó cambiando la interacción “Entidad” - “Banco”, a través de un canal directo con la entidad bancaria (integrando requerimientos tecnológicos del ERP), transformando el proceso de pagos y tener como resultado: 1) Conocimiento de tiempos de implementación y requerimientos técnicos para buscar la migración de todo (o la mayor parte) de la infraestructura de pagos actual a una infraestructura de pagos optima y renovada; 2) Modificación de procesos, tareas y responsabilidades a nivel interno del Grupo de Gestión de Pagos y Portafolio para aumentar la efectividad del sistema H2H; 3 Conocimiento de varios aspectos macro que involucrarían la migración total hacia una infraestructura enfocada hacia la tecnología. Se iniciaran las pruebas con otros bancos y con otros procesos de pago._x000a__x000a_Para el desarrollo de esta actividad se cuenta con un presupuesto de $47.907.360, de los cuales se ejecutó para el I Trimestre de 2020 $9.525.440 valor del pago de honorarios de los Contrato de Prestación de Servicios No.: 056 de 2020, se adjuntan como evidencias Informes mensuales del I trimestre de 2020 con el respectivo consolidado de pagos._x000a_"/>
    <s v="Reuniones con los bancos canceladas debido a la coyuntura actual. Reprogramación de cronograma."/>
    <s v="*Avance-Correos electrónicos con requerimiento a la DGTIC._x000a__x000a__x000a_*Informes Contratista GEPP  y consolidado de pagos I Trim 2020"/>
    <s v="Programado"/>
    <x v="1"/>
    <s v=""/>
    <n v="0"/>
    <n v="0"/>
    <n v="0"/>
    <s v="Programado"/>
    <x v="0"/>
    <s v=""/>
    <n v="0"/>
    <n v="0"/>
    <n v="0"/>
    <s v="Programado"/>
    <x v="1"/>
    <n v="33"/>
    <n v="0"/>
    <n v="0"/>
    <n v="0"/>
  </r>
  <r>
    <x v="1"/>
    <x v="7"/>
    <x v="16"/>
    <x v="111"/>
    <s v="Diseño e implementación de la contribución parcial en el régimen subsidiado en salud"/>
    <s v="Documento radicado con el Requerimiento Tecnológico de las especificaciones técnicas para el boton de recaudo y Boton de Recaudo."/>
    <d v="2020-01-01T00:00:00"/>
    <d v="2020-12-31T00:00:00"/>
    <n v="12"/>
    <n v="48327600"/>
    <n v="33"/>
    <x v="8"/>
    <n v="0"/>
    <s v="En desarrollo"/>
    <n v="0"/>
    <s v="Programado"/>
    <x v="0"/>
    <s v=""/>
    <s v="Para el primer trimestre de 2020, la Dirección de Gestión de Recursos Financieros de Salud, efectúo el acercamiento con las entidades financieras que hoy en día tiene cuentas de recaudo con la ADRES, con el fin de determinar la cobertura que estas tenían en todo el territorio nacional. A partir de dicho ejercicio, se presento al Viceministerio de Protección Social del Ministerio de Salud y Protección Social, una propuesta de modulo para el reporte, pago y generación de informes relacionados con el aporte solidario de que habla del Ley 1955 de 2019. Se adjunta como soporte de la activada la presentación realizada al MSPS denominado “Aporte Solidario – Plan Nacional de Desarrollo”._x000a__x000a_El cumplimiento de esta actividad, esta supeditada a la reglamentación que para efectos expida el Ministerio de Salud y Protección Social, en el marco de lo establecido en la Ley 1955 de 2019. Esta reglamentación, debe contener las especificaciones y metodología aplicable para establecer y/o definir los puntos de cortes del SISBEN que conlleven a la determinación de la población sujeta de aplicación de ley, lo cual es necesario para efectuar el desarrollo de este recaudo. En este contexto, se precisa que el avance de la acción, esta supeditada a las definiciones y tiempo que el ministerio implemente en su reglamentación._x000a_ _x000a_Finalmente, se adjuntan las cuentas de cobro correspondientes al Contrato de Prestación de Servicios No. 008 de 2020."/>
    <n v="0"/>
    <s v="* Presentación “Aporte Solidario – Plan Nacional de Desarrollo”._x000a__x000a_*Cuentas de Cobro Contrato 008 de 2020 – Enero, Febrero y Marzo 2020  y consolidado de pagos GRFF."/>
    <s v="Programado"/>
    <x v="1"/>
    <s v=""/>
    <n v="0"/>
    <n v="0"/>
    <n v="0"/>
    <s v="Programado"/>
    <x v="0"/>
    <s v=""/>
    <n v="0"/>
    <n v="0"/>
    <n v="0"/>
    <s v="Programado"/>
    <x v="1"/>
    <n v="33"/>
    <n v="0"/>
    <n v="0"/>
    <n v="0"/>
  </r>
  <r>
    <x v="2"/>
    <x v="8"/>
    <x v="17"/>
    <x v="112"/>
    <s v="Elaborar y publicar piezas comunicativas"/>
    <s v="Pieza de comunicación conforme a la matriz de identificación de necesidades de comunicaciones externa, elaboradas y publicadas"/>
    <d v="2020-02-01T00:00:00"/>
    <d v="2020-12-31T00:00:00"/>
    <n v="12"/>
    <n v="11000000"/>
    <n v="33"/>
    <x v="3"/>
    <n v="0"/>
    <s v="En desarrollo"/>
    <n v="0"/>
    <s v="Programado"/>
    <x v="0"/>
    <s v=""/>
    <s v="Se publicaron 16 comunicaciones en el sitio web de la ADRES y con periodistas de medios de comunicación nacionales y especializados que cubren el sector salud."/>
    <s v="N/A"/>
    <s v="Carpeta: Elaborar y publicar piezas comunicativas."/>
    <s v="Programado"/>
    <x v="1"/>
    <s v=""/>
    <n v="0"/>
    <n v="0"/>
    <n v="0"/>
    <s v="Programado"/>
    <x v="0"/>
    <s v=""/>
    <n v="0"/>
    <n v="0"/>
    <n v="0"/>
    <s v="Programado"/>
    <x v="1"/>
    <n v="33"/>
    <n v="0"/>
    <n v="0"/>
    <n v="0"/>
  </r>
  <r>
    <x v="2"/>
    <x v="8"/>
    <x v="17"/>
    <x v="112"/>
    <s v="Identificación de necesidades de comunicación externa"/>
    <s v="Matriz con la identificación de necesidades de comunicaciones externas "/>
    <d v="2020-04-01T00:00:00"/>
    <d v="2020-06-30T00:00:00"/>
    <n v="6"/>
    <n v="7529476"/>
    <n v="33"/>
    <x v="3"/>
    <n v="0"/>
    <s v="Nueva"/>
    <n v="0"/>
    <s v="No programado"/>
    <x v="0"/>
    <s v=""/>
    <n v="0"/>
    <n v="0"/>
    <n v="0"/>
    <s v="Programado"/>
    <x v="0"/>
    <n v="33"/>
    <n v="0"/>
    <n v="0"/>
    <n v="0"/>
    <s v="No programado"/>
    <x v="0"/>
    <s v=""/>
    <n v="0"/>
    <n v="0"/>
    <n v="0"/>
    <s v="No programado"/>
    <x v="0"/>
    <s v=""/>
    <n v="0"/>
    <n v="0"/>
    <n v="0"/>
  </r>
  <r>
    <x v="2"/>
    <x v="8"/>
    <x v="17"/>
    <x v="112"/>
    <s v="Seguimiento de publicaciones relacionadas con la gestión de la ADRES  redes sociales y medios de comunicación."/>
    <s v="Informe trimestral de monitoreo de la actividad en redes sociales y medios de comunicación asociados a la ADRES."/>
    <d v="2020-02-01T00:00:00"/>
    <d v="2020-12-31T00:00:00"/>
    <n v="12"/>
    <n v="15515284"/>
    <n v="34"/>
    <x v="3"/>
    <n v="0"/>
    <s v="En desarrollo"/>
    <n v="0"/>
    <s v="Programado"/>
    <x v="0"/>
    <s v=""/>
    <s v="Se llevaron a cabo 3 informes de monitoreo de medios y 3 informes de redes sociales."/>
    <s v="N/A"/>
    <s v="Carpeta: Gestión redes sociales y medios de comunicación"/>
    <s v="Programado"/>
    <x v="1"/>
    <s v=""/>
    <n v="0"/>
    <n v="0"/>
    <n v="0"/>
    <s v="Programado"/>
    <x v="0"/>
    <s v=""/>
    <n v="0"/>
    <n v="0"/>
    <n v="0"/>
    <s v="Programado"/>
    <x v="1"/>
    <n v="34"/>
    <n v="0"/>
    <n v="0"/>
    <n v="0"/>
  </r>
  <r>
    <x v="2"/>
    <x v="8"/>
    <x v="17"/>
    <x v="113"/>
    <s v="Realizar actividades de relacionamiento y rendición de cuentas con actores del sector salud y partes interesadas"/>
    <s v="Evidencias gráficas, listados de asistencia y presentación en caso de que se cuente con esta "/>
    <d v="2020-04-01T00:00:00"/>
    <d v="2020-12-31T00:00:00"/>
    <n v="12"/>
    <n v="6000000"/>
    <n v="100"/>
    <x v="3"/>
    <n v="0"/>
    <s v="Nueva"/>
    <n v="0"/>
    <s v="No programado"/>
    <x v="0"/>
    <s v=""/>
    <n v="0"/>
    <n v="0"/>
    <n v="0"/>
    <s v="Programado"/>
    <x v="1"/>
    <s v=""/>
    <n v="0"/>
    <n v="0"/>
    <n v="0"/>
    <s v="Programado"/>
    <x v="0"/>
    <s v=""/>
    <n v="0"/>
    <n v="0"/>
    <n v="0"/>
    <s v="Programado"/>
    <x v="1"/>
    <n v="100"/>
    <n v="0"/>
    <n v="0"/>
    <n v="0"/>
  </r>
  <r>
    <x v="2"/>
    <x v="8"/>
    <x v="17"/>
    <x v="114"/>
    <s v="Estrategia de sensibilización y participación interna y externa sobre el ejercicio de rendición de cuentas"/>
    <s v="Informe descriptivo de actividades realizadas en la campaña, compilando las evidencias gráficas de su implementación entregado a la lider de rendición de cuentas. _x000a_Piezas audiovisuales utilizadas en el ejercicio de rendición de cuentas "/>
    <d v="2020-04-01T00:00:00"/>
    <d v="2020-06-30T00:00:00"/>
    <n v="6"/>
    <n v="9126638"/>
    <n v="50"/>
    <x v="3"/>
    <n v="0"/>
    <s v="Nueva"/>
    <n v="0"/>
    <s v="No programado"/>
    <x v="0"/>
    <s v=""/>
    <n v="0"/>
    <n v="0"/>
    <n v="0"/>
    <s v="Programado"/>
    <x v="0"/>
    <n v="50"/>
    <n v="0"/>
    <n v="0"/>
    <n v="0"/>
    <s v="No programado"/>
    <x v="0"/>
    <s v=""/>
    <n v="0"/>
    <n v="0"/>
    <n v="0"/>
    <s v="No programado"/>
    <x v="0"/>
    <s v=""/>
    <n v="0"/>
    <n v="0"/>
    <n v="0"/>
  </r>
  <r>
    <x v="2"/>
    <x v="8"/>
    <x v="17"/>
    <x v="114"/>
    <s v="Informe de la audiencia de rendición de cuentas, elaborado y publicado"/>
    <s v="informe de la audiencia de rendición de cuentas, elaborado y publicado"/>
    <d v="2020-04-01T00:00:00"/>
    <d v="2020-09-30T00:00:00"/>
    <n v="9"/>
    <n v="0"/>
    <n v="50"/>
    <x v="1"/>
    <n v="0"/>
    <s v="Nueva"/>
    <n v="0"/>
    <s v="No programado"/>
    <x v="0"/>
    <s v=""/>
    <n v="0"/>
    <n v="0"/>
    <n v="0"/>
    <s v="Programado"/>
    <x v="1"/>
    <s v=""/>
    <n v="0"/>
    <n v="0"/>
    <n v="0"/>
    <s v="Programado"/>
    <x v="1"/>
    <n v="50"/>
    <n v="0"/>
    <n v="0"/>
    <n v="0"/>
    <s v="No programado"/>
    <x v="0"/>
    <s v=""/>
    <n v="0"/>
    <n v="0"/>
    <n v="0"/>
  </r>
  <r>
    <x v="2"/>
    <x v="8"/>
    <x v="17"/>
    <x v="115"/>
    <s v="Forumación de la Estrategia de Rendición de Cuentas y participación ciudadana"/>
    <s v="Estrategia de Rendición de Cuentas y participación ciudadana, formulada"/>
    <d v="2020-02-01T00:00:00"/>
    <d v="2020-05-30T00:00:00"/>
    <n v="5"/>
    <n v="0"/>
    <n v="33"/>
    <x v="3"/>
    <n v="0"/>
    <s v="En desarrollo"/>
    <n v="0"/>
    <s v="Programado"/>
    <x v="0"/>
    <s v=""/>
    <s v="Con el equipo definido de implementación de la politica de rendición de cuentas se han propuesto acciones para la vigencia, sin embargo, requiere de la definición de fechas de audiencia y estrategia de comunicación por parte de la Dirección General"/>
    <n v="0"/>
    <s v="Borrador Estrategia Rendición de Cuentas y participación ciudadana 2020"/>
    <s v="Programado"/>
    <x v="0"/>
    <n v="33"/>
    <n v="0"/>
    <n v="0"/>
    <n v="0"/>
    <s v="No programado"/>
    <x v="0"/>
    <s v=""/>
    <n v="0"/>
    <n v="0"/>
    <n v="0"/>
    <s v="No programado"/>
    <x v="0"/>
    <s v=""/>
    <n v="0"/>
    <n v="0"/>
    <n v="0"/>
  </r>
  <r>
    <x v="2"/>
    <x v="8"/>
    <x v="17"/>
    <x v="115"/>
    <s v="Realizar jornadas de pedagogía sobre el funcionamiento de la ADRES, el flujo de recursos y las novedades en su operación derivadas del PND"/>
    <s v="Listados de asistencia y formato de participación ciudadana diligenciado"/>
    <d v="2020-06-01T00:00:00"/>
    <d v="2020-12-31T00:00:00"/>
    <n v="12"/>
    <n v="0"/>
    <n v="34"/>
    <x v="3"/>
    <n v="0"/>
    <s v="Nueva"/>
    <n v="0"/>
    <s v="No programado"/>
    <x v="0"/>
    <s v=""/>
    <n v="0"/>
    <n v="0"/>
    <n v="0"/>
    <s v="Programado"/>
    <x v="1"/>
    <s v=""/>
    <n v="0"/>
    <n v="0"/>
    <n v="0"/>
    <s v="Programado"/>
    <x v="0"/>
    <s v=""/>
    <n v="0"/>
    <n v="0"/>
    <n v="0"/>
    <s v="Programado"/>
    <x v="1"/>
    <n v="34"/>
    <n v="0"/>
    <n v="0"/>
    <n v="0"/>
  </r>
  <r>
    <x v="2"/>
    <x v="8"/>
    <x v="17"/>
    <x v="115"/>
    <s v="Realizar seguimiento trimestral a la Estrategia de Rendición de Cuentas y participación ciudadana"/>
    <s v="Informe anual de la implementación de la Estrategia de Rendición de Cuentas y participación ciudadana "/>
    <d v="2020-02-01T00:00:00"/>
    <d v="2020-12-31T00:00:00"/>
    <n v="12"/>
    <n v="0"/>
    <n v="33"/>
    <x v="1"/>
    <n v="0"/>
    <s v="En desarrollo"/>
    <n v="0"/>
    <s v="Programado"/>
    <x v="0"/>
    <s v=""/>
    <s v="Esta actividad se desarrolla conforme a la implementación de la estratégia de rendición de cuentas y participación que se desarrolle en la vigencia. El informe se realiza al cierre de la vigencia."/>
    <n v="0"/>
    <n v="0"/>
    <s v="Programado"/>
    <x v="1"/>
    <s v=""/>
    <n v="0"/>
    <n v="0"/>
    <n v="0"/>
    <s v="Programado"/>
    <x v="0"/>
    <s v=""/>
    <n v="0"/>
    <n v="0"/>
    <n v="0"/>
    <s v="Programado"/>
    <x v="1"/>
    <n v="33"/>
    <n v="0"/>
    <n v="0"/>
    <n v="0"/>
  </r>
  <r>
    <x v="3"/>
    <x v="9"/>
    <x v="18"/>
    <x v="116"/>
    <s v="Definir la metodología para el costeo de la operación institucional con base en los procesos."/>
    <s v="Documento metodológico para costear la operación institucional."/>
    <d v="2020-02-02T00:00:00"/>
    <d v="2020-08-31T00:00:00"/>
    <n v="8"/>
    <n v="0"/>
    <n v="23"/>
    <x v="2"/>
    <n v="0"/>
    <s v="En desarrollo"/>
    <n v="0"/>
    <s v="Programado"/>
    <x v="0"/>
    <s v=""/>
    <s v="Se realizó la primera reunión junto con la Oficina Asesora de Planeación de  acercamiento para el desarrollo de las actividadad"/>
    <s v="El logro de la actividad está dado para el mes de agosto, sin embargo dado la declaración de emergecia y confinamiento por COVID-19, se ha dado prioridad a funciones que en el corto plazo son de definir y ejecutar en el 1°Trimestre de 2020"/>
    <s v="NO APLICA"/>
    <s v="Programado"/>
    <x v="1"/>
    <s v=""/>
    <n v="0"/>
    <n v="0"/>
    <n v="0"/>
    <s v="Programado"/>
    <x v="1"/>
    <n v="23"/>
    <n v="0"/>
    <n v="0"/>
    <n v="0"/>
    <s v="No programado"/>
    <x v="0"/>
    <s v=""/>
    <n v="0"/>
    <n v="0"/>
    <n v="0"/>
  </r>
  <r>
    <x v="3"/>
    <x v="9"/>
    <x v="18"/>
    <x v="116"/>
    <s v="Desarrollar mesas de trabajo con las diferentes áreas para la definición de la metodología de costeo."/>
    <s v="Actas o listados de asistencia de las mesas de tragajo desarrolladas"/>
    <d v="2020-05-01T00:00:00"/>
    <d v="2020-11-30T00:00:00"/>
    <n v="11"/>
    <n v="0"/>
    <n v="9"/>
    <x v="2"/>
    <n v="0"/>
    <s v="Nueva"/>
    <n v="0"/>
    <s v="No programado"/>
    <x v="0"/>
    <s v=""/>
    <n v="0"/>
    <n v="0"/>
    <n v="0"/>
    <s v="Programado"/>
    <x v="1"/>
    <s v=""/>
    <n v="0"/>
    <n v="0"/>
    <n v="0"/>
    <s v="Programado"/>
    <x v="0"/>
    <s v=""/>
    <n v="0"/>
    <n v="0"/>
    <n v="0"/>
    <s v="Programado"/>
    <x v="1"/>
    <n v="9"/>
    <n v="0"/>
    <n v="0"/>
    <n v="0"/>
  </r>
  <r>
    <x v="3"/>
    <x v="9"/>
    <x v="18"/>
    <x v="116"/>
    <s v="Diseñar esquema de monitoreo para la medición de la eficiencia de los recursos de la UGG"/>
    <s v="Esquema de monitoreo diseñado"/>
    <d v="2020-05-01T00:00:00"/>
    <d v="2020-11-30T00:00:00"/>
    <n v="11"/>
    <n v="0"/>
    <n v="17"/>
    <x v="2"/>
    <n v="0"/>
    <s v="Nueva"/>
    <n v="0"/>
    <s v="No programado"/>
    <x v="0"/>
    <s v=""/>
    <n v="0"/>
    <n v="0"/>
    <n v="0"/>
    <s v="Programado"/>
    <x v="1"/>
    <s v=""/>
    <n v="0"/>
    <n v="0"/>
    <n v="0"/>
    <s v="Programado"/>
    <x v="0"/>
    <s v=""/>
    <n v="0"/>
    <n v="0"/>
    <n v="0"/>
    <s v="Programado"/>
    <x v="1"/>
    <n v="17"/>
    <n v="0"/>
    <n v="0"/>
    <n v="0"/>
  </r>
  <r>
    <x v="3"/>
    <x v="9"/>
    <x v="18"/>
    <x v="116"/>
    <s v="Diseño de indicadores de eficiencia"/>
    <s v="Fichas técnica de los indicadores"/>
    <d v="2020-02-02T00:00:00"/>
    <d v="2020-10-30T00:00:00"/>
    <n v="10"/>
    <n v="0"/>
    <n v="14"/>
    <x v="2"/>
    <n v="0"/>
    <s v="En desarrollo"/>
    <n v="0"/>
    <s v="Programado"/>
    <x v="0"/>
    <s v=""/>
    <s v="Se realizó la primera reunión junto con la Oficina Asesora de Planeación de  acercamiento para el desarrollo de las actividadad"/>
    <s v="El logro de la actividad está dado para el mes de octubre, sin embargo dado la declaración de emergecia y confinamiento por COVID-19, se ha dado prioridad a funciones que en el corto plazo son de definir y ejecutar en el 1°Trimestre de 2020"/>
    <s v="NO APLICA"/>
    <s v="Programado"/>
    <x v="1"/>
    <s v=""/>
    <n v="0"/>
    <n v="0"/>
    <n v="0"/>
    <s v="Programado"/>
    <x v="0"/>
    <s v=""/>
    <n v="0"/>
    <n v="0"/>
    <n v="0"/>
    <s v="Programado"/>
    <x v="1"/>
    <n v="14"/>
    <n v="0"/>
    <n v="0"/>
    <n v="0"/>
  </r>
  <r>
    <x v="3"/>
    <x v="9"/>
    <x v="18"/>
    <x v="116"/>
    <s v="Generar la línea base de costeo de la operación."/>
    <s v="Linea base definida"/>
    <d v="2020-02-02T00:00:00"/>
    <d v="2020-08-30T00:00:00"/>
    <n v="8"/>
    <n v="0"/>
    <n v="23"/>
    <x v="2"/>
    <n v="0"/>
    <s v="En desarrollo"/>
    <n v="0"/>
    <s v="Programado"/>
    <x v="0"/>
    <s v=""/>
    <s v="Se realizó la primera reunión junto con la Oficina Asesora de Planeación de  acercamiento para el desarrollo de las actividadad"/>
    <s v="El logro de la actividad está dado para el mes de agosto, sin embargo dado la declaración de emergecia y confinamiento por COVID-19, se ha dado prioridad a funciones que en el corto plazo son de definir y ejecutar en el 1°Trimestre de 2020"/>
    <s v="NO APLICA"/>
    <s v="Programado"/>
    <x v="1"/>
    <s v=""/>
    <n v="0"/>
    <n v="0"/>
    <n v="0"/>
    <s v="Programado"/>
    <x v="1"/>
    <n v="23"/>
    <n v="0"/>
    <n v="0"/>
    <n v="0"/>
    <s v="No programado"/>
    <x v="0"/>
    <s v=""/>
    <n v="0"/>
    <n v="0"/>
    <n v="0"/>
  </r>
  <r>
    <x v="3"/>
    <x v="9"/>
    <x v="18"/>
    <x v="116"/>
    <s v="Identificar los productos objeto de costeo "/>
    <s v="Productos de la operación de la Adres identificados que serán objeto de costeo para medición de eficienca de gestión de recursos."/>
    <d v="2020-02-02T00:00:00"/>
    <d v="2020-05-30T00:00:00"/>
    <n v="5"/>
    <n v="0"/>
    <n v="14"/>
    <x v="2"/>
    <n v="0"/>
    <s v="En desarrollo"/>
    <n v="0"/>
    <s v="Programado"/>
    <x v="0"/>
    <s v=""/>
    <s v="Se realizó la primera reunión junto con la Oficina Asesora de Planeación de  acercamiento para el desarrollo de las actividadad"/>
    <s v="El logro de la actividad está dado para el mes de mayo, sin embargo dado la declaración de emergecia y confinamiento por COVID-19, se ha dado prioridad a funciones que en el corto plazo son de definir y ejecutar en el 1°Trimestre de 2020"/>
    <s v="NO APLICA"/>
    <s v="Programado"/>
    <x v="0"/>
    <n v="14"/>
    <n v="0"/>
    <n v="0"/>
    <n v="0"/>
    <s v="No programado"/>
    <x v="0"/>
    <s v=""/>
    <n v="0"/>
    <n v="0"/>
    <n v="0"/>
    <s v="No programado"/>
    <x v="0"/>
    <s v=""/>
    <n v="0"/>
    <n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2">
  <r>
    <x v="0"/>
    <x v="0"/>
    <x v="0"/>
    <x v="0"/>
    <s v="Revisar, ajustar y mejorar la configuración y operación de los activos de TI que soportan la plataforma tecnológica crítica de la ADRES."/>
    <s v="Informe de configuración y mejoramiento de:_x000a_- RED LAN_x000a_- FIREWALL_x000a_- RED WAN_x000a_- Directorio Activo_x000a_"/>
    <d v="2020-01-01T00:00:00"/>
    <d v="2020-06-30T00:00:00"/>
    <n v="6"/>
    <n v="0"/>
    <n v="100"/>
    <x v="0"/>
    <n v="0"/>
  </r>
  <r>
    <x v="0"/>
    <x v="0"/>
    <x v="0"/>
    <x v="1"/>
    <s v="Fortalecer la gestión de riesgos asociados a servicios tecnológicos al definir los mecanismos de alta disponibilidad a niveles de bases de datos "/>
    <s v="Alta disponibilidad a nivel de bases de datos en operación"/>
    <d v="2020-08-06T00:00:00"/>
    <d v="2020-11-25T00:00:00"/>
    <n v="11"/>
    <n v="0"/>
    <n v="100"/>
    <x v="0"/>
    <n v="0"/>
  </r>
  <r>
    <x v="0"/>
    <x v="0"/>
    <x v="0"/>
    <x v="2"/>
    <s v="Socializar los procedimientos relacionados al proceso de Arquitectura empresarial"/>
    <s v="Memorias de la socialización (Presentación, listados de asistencia)"/>
    <d v="2020-02-01T00:00:00"/>
    <d v="2020-07-31T00:00:00"/>
    <n v="7"/>
    <n v="0"/>
    <n v="100"/>
    <x v="0"/>
    <n v="0"/>
  </r>
  <r>
    <x v="0"/>
    <x v="0"/>
    <x v="0"/>
    <x v="3"/>
    <s v="Diseñar, definir y apropiar una ATR por la DGTIC para toda la ADRES"/>
    <s v="Documentos de la ATR_x000a__x000a_Registro de actividades asociadas al uso y apropiación de la ATR"/>
    <d v="2020-03-01T00:00:00"/>
    <d v="2020-12-31T00:00:00"/>
    <n v="12"/>
    <n v="0"/>
    <n v="100"/>
    <x v="0"/>
    <n v="0"/>
  </r>
  <r>
    <x v="0"/>
    <x v="0"/>
    <x v="0"/>
    <x v="4"/>
    <s v="Realizar la contratación de nube privada para prestar servicio de nube privada"/>
    <s v="Contrato adjudicado_x000a_al nuevo proveedor de nube privada"/>
    <d v="2020-01-31T00:00:00"/>
    <d v="2020-05-31T00:00:00"/>
    <n v="5"/>
    <n v="0"/>
    <n v="60"/>
    <x v="0"/>
    <n v="0"/>
  </r>
  <r>
    <x v="0"/>
    <x v="0"/>
    <x v="0"/>
    <x v="4"/>
    <s v="realizar migración al nuevo proveedor de nube privada."/>
    <s v="Informe de migración e infraestructura instalada"/>
    <d v="2020-03-17T00:00:00"/>
    <d v="2020-07-31T00:00:00"/>
    <n v="7"/>
    <n v="0"/>
    <n v="40"/>
    <x v="0"/>
    <n v="0"/>
  </r>
  <r>
    <x v="0"/>
    <x v="0"/>
    <x v="0"/>
    <x v="5"/>
    <s v="Fortalecer la gestión de riesgos asociados a servicios tecnológicos al revisar y ajustar el Plan de Recuperación de Desastres - DRP"/>
    <s v="DRP ajustado"/>
    <d v="2020-08-06T00:00:00"/>
    <d v="2020-11-25T00:00:00"/>
    <n v="11"/>
    <n v="0"/>
    <n v="100"/>
    <x v="0"/>
    <n v="0"/>
  </r>
  <r>
    <x v="0"/>
    <x v="0"/>
    <x v="0"/>
    <x v="6"/>
    <s v="Fortalecer la gestión de riesgos asociados a servicios tecnológicos al implementar las acciones requeridas para cerrar las brechas en el MSPI identificadas a través de la herramienta de diagnóstico de MinTIC"/>
    <s v="Declaración de aplicabilidad  evaluada con su plan de implementación"/>
    <d v="2020-06-25T00:00:00"/>
    <d v="2020-09-19T00:00:00"/>
    <n v="9"/>
    <n v="0"/>
    <n v="100"/>
    <x v="0"/>
    <n v="0"/>
  </r>
  <r>
    <x v="0"/>
    <x v="0"/>
    <x v="0"/>
    <x v="7"/>
    <s v="Fortalecer la gestión de riesgos asociados a servicios tecnológicos con la implementación de un mecanismo de auditoria al acceso de los datos y uno de previsión de perdida o fuga de datos (DLP)"/>
    <s v="Mecanismo de auditoria al acceso de los datos en operación_x000a__x000a_Mecanismo de prevención de fuga o perdida de datos (DLP)"/>
    <d v="2020-03-02T00:00:00"/>
    <d v="2020-08-31T00:00:00"/>
    <n v="8"/>
    <n v="0"/>
    <n v="100"/>
    <x v="0"/>
    <n v="0"/>
  </r>
  <r>
    <x v="0"/>
    <x v="0"/>
    <x v="0"/>
    <x v="8"/>
    <s v="Realizar el seguimiento a la ejecución del PETI"/>
    <s v="2 Informes de seguimiento y ejecución."/>
    <d v="2020-01-01T00:00:00"/>
    <d v="2020-12-31T00:00:00"/>
    <n v="12"/>
    <n v="0"/>
    <n v="100"/>
    <x v="0"/>
    <n v="0"/>
  </r>
  <r>
    <x v="0"/>
    <x v="0"/>
    <x v="0"/>
    <x v="9"/>
    <s v="Actualizar a últimas versiones de la plataforma tecnológica (software base)"/>
    <s v="Informe de migración a y plataforma tecnológica operando en última versión estable."/>
    <d v="2020-03-01T00:00:00"/>
    <d v="2020-12-31T00:00:00"/>
    <n v="12"/>
    <n v="0"/>
    <n v="100"/>
    <x v="0"/>
    <n v="0"/>
  </r>
  <r>
    <x v="0"/>
    <x v="0"/>
    <x v="0"/>
    <x v="10"/>
    <s v="Mejorar la gestión y operación de la Dirección de Gestión de TIC"/>
    <s v="Procesos de gestión de DGTIC aprobados y adoptados."/>
    <d v="2020-04-01T00:00:00"/>
    <d v="2020-08-31T00:00:00"/>
    <n v="8"/>
    <n v="0"/>
    <n v="100"/>
    <x v="0"/>
    <n v="0"/>
  </r>
  <r>
    <x v="0"/>
    <x v="0"/>
    <x v="0"/>
    <x v="11"/>
    <s v="Formular una propuesta para un ajuste en la organización actual de la DGTIC"/>
    <s v="Propuesta de ajuste organizacional de la planta actual de la DGTIC"/>
    <d v="2020-06-01T00:00:00"/>
    <d v="2020-08-31T00:00:00"/>
    <n v="8"/>
    <n v="0"/>
    <n v="100"/>
    <x v="0"/>
    <n v="0"/>
  </r>
  <r>
    <x v="0"/>
    <x v="0"/>
    <x v="1"/>
    <x v="12"/>
    <s v="Fortalecer el proceso de gestión documental con la implementación y puesta en operación del sistema de información ORFEO"/>
    <s v="Orfeo en operación"/>
    <d v="2020-02-10T00:00:00"/>
    <d v="2020-10-16T00:00:00"/>
    <n v="10"/>
    <n v="0"/>
    <n v="100"/>
    <x v="0"/>
    <n v="0"/>
  </r>
  <r>
    <x v="0"/>
    <x v="0"/>
    <x v="1"/>
    <x v="13"/>
    <s v="Realizar las adecuaciones o implementaciones para contar con una solución tecnológica que soporte el proceso de compra de cartera, Reintegros, Corrección de Registros Aprobados, Giro Directo _x000a_Contribución Parcial, Incapacidades, Prestaciones Económicas."/>
    <s v="Solución tecnológica que soporte el proceso de compra de cartera implementado"/>
    <d v="2020-02-01T00:00:00"/>
    <d v="2020-12-31T00:00:00"/>
    <n v="12"/>
    <n v="0"/>
    <n v="100"/>
    <x v="0"/>
    <n v="0"/>
  </r>
  <r>
    <x v="0"/>
    <x v="0"/>
    <x v="1"/>
    <x v="14"/>
    <s v="Realizar las adecuaciones o implementaciones para contar con una solución tecnológica que soporte los cambios normativos de recobros, reclamaciones y reconocimiento y liquidación de UPC."/>
    <s v="Soluciones tecnológicas para fortalecer&lt; los proceso de recobros, reclamaciones y  reconocimiento y liquidación de UPC implementada"/>
    <d v="2020-02-01T00:00:00"/>
    <d v="2020-12-31T00:00:00"/>
    <n v="12"/>
    <n v="0"/>
    <n v="100"/>
    <x v="0"/>
    <n v="0"/>
  </r>
  <r>
    <x v="0"/>
    <x v="0"/>
    <x v="1"/>
    <x v="15"/>
    <s v="Identificar e implementar los requerimientos funcionales y tecnológicos relacionados a la Gestión de Afiliados"/>
    <s v="Mecanismos que soportan el proceso de gestión de afiliados Fortalecidos en construcción (Fecha estimada de terminación 22/03/2021)"/>
    <d v="2020-08-11T00:00:00"/>
    <d v="2020-12-31T00:00:00"/>
    <n v="12"/>
    <n v="0"/>
    <n v="50"/>
    <x v="0"/>
    <n v="0"/>
  </r>
  <r>
    <x v="0"/>
    <x v="0"/>
    <x v="1"/>
    <x v="15"/>
    <s v="Identificar e implementar los requerimientos funcionales y tecnológicos relacionados a mejorar los canales de entrega de datos de afiliados a la BDUA"/>
    <s v="Documento de requerimientos funcionales y tecnológicos para los web Services. _x000a_Documentación técnica de los web Services definidos."/>
    <d v="2020-01-01T00:00:00"/>
    <d v="2020-12-31T00:00:00"/>
    <n v="12"/>
    <n v="0"/>
    <n v="50"/>
    <x v="0"/>
    <n v="0"/>
  </r>
  <r>
    <x v="0"/>
    <x v="1"/>
    <x v="2"/>
    <x v="16"/>
    <s v="Construir y poblar la base de datos maestra y de referencia inicial Fase I"/>
    <s v="Base de datos maestra y de referencia poblada"/>
    <d v="2020-05-05T00:00:00"/>
    <d v="2020-11-02T00:00:00"/>
    <n v="11"/>
    <n v="0"/>
    <n v="100"/>
    <x v="0"/>
    <n v="0"/>
  </r>
  <r>
    <x v="0"/>
    <x v="1"/>
    <x v="2"/>
    <x v="17"/>
    <s v="Construir y poblar una bodega de datos"/>
    <s v="Bodega de datos"/>
    <d v="2020-03-31T00:00:00"/>
    <d v="2020-12-31T00:00:00"/>
    <n v="12"/>
    <n v="0"/>
    <n v="100"/>
    <x v="0"/>
    <n v="0"/>
  </r>
  <r>
    <x v="0"/>
    <x v="1"/>
    <x v="2"/>
    <x v="18"/>
    <s v="Definir las características que perfilan la calidad de los datos"/>
    <s v="Perfilamiento de datos"/>
    <d v="2020-03-01T00:00:00"/>
    <d v="2020-07-31T00:00:00"/>
    <n v="7"/>
    <n v="0"/>
    <n v="100"/>
    <x v="0"/>
    <n v="0"/>
  </r>
  <r>
    <x v="0"/>
    <x v="1"/>
    <x v="2"/>
    <x v="19"/>
    <s v="Generar y publicar conjunto de datos abiertos"/>
    <s v="Conjunto de datos abiertos publicado"/>
    <d v="2020-03-01T00:00:00"/>
    <d v="2020-06-30T00:00:00"/>
    <n v="6"/>
    <n v="0"/>
    <n v="100"/>
    <x v="0"/>
    <n v="0"/>
  </r>
  <r>
    <x v="0"/>
    <x v="1"/>
    <x v="2"/>
    <x v="20"/>
    <s v="Definir y diseñar la arquitectura de datos"/>
    <s v="Arquitectura de datos documentada"/>
    <d v="2020-03-09T00:00:00"/>
    <d v="2020-09-30T00:00:00"/>
    <n v="9"/>
    <n v="0"/>
    <n v="100"/>
    <x v="0"/>
    <n v="0"/>
  </r>
  <r>
    <x v="0"/>
    <x v="1"/>
    <x v="2"/>
    <x v="21"/>
    <s v="Actualizar inventario de activos de Información de los procesos de la ADRES"/>
    <s v="Matriz de activos de información actualizada"/>
    <d v="2020-02-01T00:00:00"/>
    <d v="2020-12-31T00:00:00"/>
    <n v="12"/>
    <n v="0"/>
    <n v="20"/>
    <x v="0"/>
    <n v="0"/>
  </r>
  <r>
    <x v="0"/>
    <x v="1"/>
    <x v="2"/>
    <x v="21"/>
    <s v="Gestionar el MSPI con la socialización al interior de la ADRES en temas de Seguridad y Privacidad de la Información"/>
    <s v="Memorias de la capacitación (Presentación, listados de asistencia"/>
    <d v="2020-02-01T00:00:00"/>
    <d v="2020-12-31T00:00:00"/>
    <n v="12"/>
    <n v="0"/>
    <n v="10"/>
    <x v="0"/>
    <n v="0"/>
  </r>
  <r>
    <x v="0"/>
    <x v="1"/>
    <x v="2"/>
    <x v="21"/>
    <s v="Implementar doble factor de autenticación en los procesos de la ADRES"/>
    <s v="Doble Factor de autenticación implementado"/>
    <d v="2020-02-01T00:00:00"/>
    <d v="2020-04-30T00:00:00"/>
    <n v="4"/>
    <n v="0"/>
    <n v="30"/>
    <x v="0"/>
    <n v="30"/>
  </r>
  <r>
    <x v="0"/>
    <x v="1"/>
    <x v="2"/>
    <x v="21"/>
    <s v="Realizar análisis de vulnerabilidades dentro de la infraestructura tecnológica de la Entidad"/>
    <s v="Informe de Análisis de vulnerabilidades"/>
    <d v="2020-08-01T00:00:00"/>
    <d v="2020-12-31T00:00:00"/>
    <n v="12"/>
    <n v="0"/>
    <n v="30"/>
    <x v="0"/>
    <n v="0"/>
  </r>
  <r>
    <x v="0"/>
    <x v="1"/>
    <x v="2"/>
    <x v="21"/>
    <s v="Realizar campañas de sensibilización sobre la Seguridad de la Información"/>
    <s v="Memorias de sensibilización ( Boletín electrónico, fondos de pantalla)"/>
    <d v="2020-02-01T00:00:00"/>
    <d v="2020-12-31T00:00:00"/>
    <n v="12"/>
    <n v="0"/>
    <n v="10"/>
    <x v="0"/>
    <n v="0"/>
  </r>
  <r>
    <x v="0"/>
    <x v="1"/>
    <x v="3"/>
    <x v="22"/>
    <s v="Diagnóstico de la Gestión del Conocimiento"/>
    <s v="Documento ejecutivo de diagnóstico de la política de Gestión del Conocimiento y sus respectivos soportes"/>
    <d v="2020-02-01T00:00:00"/>
    <d v="2020-03-30T00:00:00"/>
    <n v="3"/>
    <n v="0"/>
    <n v="40"/>
    <x v="1"/>
    <n v="40"/>
  </r>
  <r>
    <x v="0"/>
    <x v="1"/>
    <x v="3"/>
    <x v="22"/>
    <s v="Formulación del modelo de Gestión y operación del Conocimiento Institucional"/>
    <s v="Documento con la descripción del modelo"/>
    <d v="2020-04-01T00:00:00"/>
    <d v="2020-06-30T00:00:00"/>
    <n v="6"/>
    <n v="0"/>
    <n v="60"/>
    <x v="1"/>
    <n v="0"/>
  </r>
  <r>
    <x v="0"/>
    <x v="1"/>
    <x v="3"/>
    <x v="23"/>
    <s v="Diseñar  y elaborar un tablero de Control con los indicadores y datos estratégicos y misionales de la entidad"/>
    <s v="Tablero de Control de Datos y metodología definidos"/>
    <d v="2020-02-01T00:00:00"/>
    <d v="2020-04-30T00:00:00"/>
    <n v="4"/>
    <n v="115000000"/>
    <n v="100"/>
    <x v="1"/>
    <n v="0"/>
  </r>
  <r>
    <x v="0"/>
    <x v="1"/>
    <x v="4"/>
    <x v="24"/>
    <s v="Diseñar, construir e implantar el PUR"/>
    <s v="Portal Web en construcción (Fecha estimada de terminación 19/02/2021)"/>
    <d v="2020-08-10T00:00:00"/>
    <d v="2020-12-31T00:00:00"/>
    <n v="12"/>
    <n v="0"/>
    <n v="100"/>
    <x v="0"/>
    <n v="0"/>
  </r>
  <r>
    <x v="0"/>
    <x v="1"/>
    <x v="4"/>
    <x v="25"/>
    <s v="Diseñar e implementar la estructura y funcionalidades de la extranet fase 1 y la Página Web (Portal Web) "/>
    <s v="Portal Web en construcción (Fecha estimada de terminación 19/02/2021)"/>
    <d v="2020-08-10T00:00:00"/>
    <d v="2020-12-31T00:00:00"/>
    <n v="12"/>
    <n v="0"/>
    <n v="50"/>
    <x v="0"/>
    <n v="0"/>
  </r>
  <r>
    <x v="0"/>
    <x v="1"/>
    <x v="4"/>
    <x v="25"/>
    <s v="Levantar y documentar los requerimientos funcionales y tecnológicos de la extranet"/>
    <s v="Documento de requerimientos funcionales y tecnológicos de la extranet"/>
    <d v="2020-03-03T00:00:00"/>
    <d v="2020-07-31T00:00:00"/>
    <n v="7"/>
    <n v="0"/>
    <n v="50"/>
    <x v="0"/>
    <n v="0"/>
  </r>
  <r>
    <x v="0"/>
    <x v="2"/>
    <x v="5"/>
    <x v="26"/>
    <s v="Divulgar e invitar a los funcionarios de la entidad a realizar el curso virtual de lenguaje claro del DNP"/>
    <s v="Certificados de los funcionarios_x000a_Piezas de divulgación socializadas (invitaciones)"/>
    <d v="2020-05-04T00:00:00"/>
    <d v="2020-12-15T00:00:00"/>
    <n v="12"/>
    <n v="0"/>
    <n v="34"/>
    <x v="2"/>
    <n v="0"/>
  </r>
  <r>
    <x v="0"/>
    <x v="2"/>
    <x v="5"/>
    <x v="26"/>
    <s v="Solicitar a la Dirección de Gestión de Tecnologías de la Información y Comunicaciones - DGTIC, incluir en los estudios de la nueva página web de la entidad, el desarrollo del mecanismo de acceso a las personas con discapacidad visual y su usabilidad."/>
    <s v="Requerimiento técnico realizado."/>
    <d v="2020-04-01T00:00:00"/>
    <d v="2020-04-15T00:00:00"/>
    <n v="4"/>
    <n v="0"/>
    <n v="33"/>
    <x v="2"/>
    <n v="0"/>
  </r>
  <r>
    <x v="0"/>
    <x v="2"/>
    <x v="5"/>
    <x v="26"/>
    <s v="Realizar capacitación sobre conficto de intereses a los funcionarios y colaboradores de la entidad"/>
    <s v="Listados de asistencia_x000a_Presentación"/>
    <d v="2020-07-01T00:00:00"/>
    <d v="2020-11-30T00:00:00"/>
    <n v="11"/>
    <n v="0"/>
    <n v="33"/>
    <x v="2"/>
    <n v="0"/>
  </r>
  <r>
    <x v="0"/>
    <x v="2"/>
    <x v="5"/>
    <x v="27"/>
    <s v="Elaboración del cronograma de actividades."/>
    <s v="Cronograma de actividades."/>
    <d v="2020-07-01T00:00:00"/>
    <d v="2020-09-30T00:00:00"/>
    <n v="9"/>
    <n v="0"/>
    <n v="60"/>
    <x v="2"/>
    <n v="0"/>
  </r>
  <r>
    <x v="0"/>
    <x v="2"/>
    <x v="5"/>
    <x v="27"/>
    <s v="Preparar y presentar  la documentación ante el Comité Institucional de Gestión y Desempeño de la valoración del acervo documental."/>
    <s v="Documento Propuesta al CIG"/>
    <d v="2020-03-01T00:00:00"/>
    <d v="2020-06-30T00:00:00"/>
    <n v="6"/>
    <n v="0"/>
    <n v="40"/>
    <x v="2"/>
    <n v="0"/>
  </r>
  <r>
    <x v="0"/>
    <x v="2"/>
    <x v="5"/>
    <x v="28"/>
    <s v="Elaborar el Contexto Estratégico Institucional"/>
    <s v="Documento de Contexto Estratégico aprobado"/>
    <d v="2020-01-15T00:00:00"/>
    <d v="2020-04-30T00:00:00"/>
    <n v="4"/>
    <n v="0"/>
    <n v="30"/>
    <x v="1"/>
    <n v="0"/>
  </r>
  <r>
    <x v="0"/>
    <x v="2"/>
    <x v="5"/>
    <x v="28"/>
    <s v="Elaborar el Diagnóstico del sistemas de gestión y sus subsistemas."/>
    <s v="Documento de diagnóstico del SIGI consolidado"/>
    <d v="2020-01-15T00:00:00"/>
    <d v="2020-03-30T00:00:00"/>
    <n v="3"/>
    <n v="0"/>
    <n v="40"/>
    <x v="1"/>
    <n v="40"/>
  </r>
  <r>
    <x v="0"/>
    <x v="2"/>
    <x v="5"/>
    <x v="28"/>
    <s v="Elaborar los autodidagnósticos de MIPG"/>
    <s v="16 autodignósticos elaborados_x000a_Listados de asistencia de mesas de trabajo"/>
    <d v="2020-01-15T00:00:00"/>
    <d v="2020-02-20T00:00:00"/>
    <n v="2"/>
    <n v="0"/>
    <n v="30"/>
    <x v="1"/>
    <n v="30"/>
  </r>
  <r>
    <x v="0"/>
    <x v="2"/>
    <x v="5"/>
    <x v="29"/>
    <s v="Formular la estrategia antitrámites con participación de los usuarios a partir del diseño y aplicación de una encuesta que permita identificar oportunidades de mejora en los trámites cargo de la ADRES y con el concurso de las áreas misionales a cargo y la DGTIC"/>
    <s v="Estrategia Formulada"/>
    <d v="2020-02-01T00:00:00"/>
    <d v="2020-04-25T00:00:00"/>
    <n v="4"/>
    <n v="0"/>
    <n v="100"/>
    <x v="1"/>
    <n v="0"/>
  </r>
  <r>
    <x v="0"/>
    <x v="2"/>
    <x v="5"/>
    <x v="30"/>
    <s v="Formular la estrategia y presentar  al CIGD para su aprobación "/>
    <s v="Documento con la descripción de la estrategia enviado a la Secretaría Técnica del CIGD con la solicitud de aprobación"/>
    <d v="2020-02-01T00:00:00"/>
    <d v="2020-12-31T00:00:00"/>
    <n v="12"/>
    <n v="8000000"/>
    <n v="20"/>
    <x v="3"/>
    <n v="20"/>
  </r>
  <r>
    <x v="0"/>
    <x v="2"/>
    <x v="5"/>
    <x v="30"/>
    <s v="Fortalecer los canales de comunicación interna de la ADRES"/>
    <s v="*Matriz con la identificación de necesidades de comunicación interna de la ADRES_x000a_*4 boletines electrónicos sintonia ADRES por trimestre_x000a_* 3 fondos de pantalla por trimestre  "/>
    <d v="2020-02-01T00:00:00"/>
    <d v="2020-12-31T00:00:00"/>
    <n v="12"/>
    <n v="8000000"/>
    <n v="40"/>
    <x v="3"/>
    <n v="0"/>
  </r>
  <r>
    <x v="0"/>
    <x v="2"/>
    <x v="5"/>
    <x v="30"/>
    <s v="Medir la percepción sobre el contenido y diseño del boletín sintonía ADRESS"/>
    <s v="Informe que contenga la tabulación de encuenta de percepción sobre el contenido y diseño del boletín sintonía ADRES, el análisis de los resusltado y recomendaciones para su  fortalecimiento. "/>
    <d v="2020-02-01T00:00:00"/>
    <d v="2020-12-31T00:00:00"/>
    <n v="12"/>
    <n v="8000000"/>
    <n v="20"/>
    <x v="3"/>
    <n v="0"/>
  </r>
  <r>
    <x v="0"/>
    <x v="2"/>
    <x v="5"/>
    <x v="30"/>
    <s v="Socializar los valores institucionales que contribuyan al mejoramiento del clima organizacional "/>
    <s v="Presentación, evidencias gráficas y listas de asistencia"/>
    <d v="2020-02-01T00:00:00"/>
    <d v="2020-12-31T00:00:00"/>
    <n v="12"/>
    <n v="0"/>
    <n v="20"/>
    <x v="3"/>
    <n v="0"/>
  </r>
  <r>
    <x v="0"/>
    <x v="2"/>
    <x v="5"/>
    <x v="31"/>
    <s v="Identificar acciones de mejora a partir del diagnóstico y medición FURAG"/>
    <s v="Diagnóstico realizado con las acciones a implementar"/>
    <d v="2020-04-01T00:00:00"/>
    <d v="2020-06-30T00:00:00"/>
    <n v="6"/>
    <n v="0"/>
    <n v="50"/>
    <x v="2"/>
    <n v="0"/>
  </r>
  <r>
    <x v="0"/>
    <x v="2"/>
    <x v="5"/>
    <x v="31"/>
    <s v="Revisar y actualizar indicadores del proceso"/>
    <s v="Ficha técnica de indicadores y reporte periódico de indicadores"/>
    <d v="2020-01-20T00:00:00"/>
    <d v="2020-12-15T00:00:00"/>
    <n v="12"/>
    <n v="0"/>
    <n v="50"/>
    <x v="2"/>
    <n v="0"/>
  </r>
  <r>
    <x v="0"/>
    <x v="2"/>
    <x v="5"/>
    <x v="32"/>
    <s v="Formular la estrategia de socialización y sensibilización de la estructura del SIGI y su operación"/>
    <s v="Estrategia de socialización y sensibilización de la estructura del SIGI y su operación"/>
    <d v="2020-01-01T00:00:00"/>
    <d v="2020-12-30T00:00:00"/>
    <n v="12"/>
    <n v="0"/>
    <n v="100"/>
    <x v="1"/>
    <n v="0"/>
  </r>
  <r>
    <x v="0"/>
    <x v="2"/>
    <x v="5"/>
    <x v="33"/>
    <s v="Diseñar Guía para formulación y seguimento de indicadores de gestión institucional"/>
    <s v="Guía para la formulación y el seguimeinto de Indicadores de gestión"/>
    <d v="2020-01-15T00:00:00"/>
    <d v="2020-03-30T00:00:00"/>
    <n v="3"/>
    <n v="0"/>
    <n v="100"/>
    <x v="1"/>
    <n v="100"/>
  </r>
  <r>
    <x v="0"/>
    <x v="2"/>
    <x v="5"/>
    <x v="34"/>
    <s v="Diseño de indicadores de procesos misionales definidos."/>
    <s v="Fichas técnicas de indicadores de procesos misionales aprobadas"/>
    <d v="2020-06-01T00:00:00"/>
    <d v="2020-12-30T00:00:00"/>
    <n v="12"/>
    <n v="0"/>
    <n v="100"/>
    <x v="1"/>
    <n v="0"/>
  </r>
  <r>
    <x v="0"/>
    <x v="2"/>
    <x v="5"/>
    <x v="35"/>
    <s v="Incluir información gestionada e incorporada del Talento Humano alimentada en los módulos del sistema de información de Nómina &quot;SIAN&quot;"/>
    <s v="Evidencias de la gestión, funcionalidad y operación para la implementación adecuada de los módulos del sistema de información de Nómina &quot;SIAN&quot;"/>
    <d v="2020-01-07T00:00:00"/>
    <d v="2020-12-30T00:00:00"/>
    <n v="12"/>
    <n v="0"/>
    <n v="100"/>
    <x v="2"/>
    <n v="0"/>
  </r>
  <r>
    <x v="0"/>
    <x v="2"/>
    <x v="5"/>
    <x v="36"/>
    <s v="Desarrollar actividades de socialización y sensibilización en temas de autocontrol y Control Interno Disciplinario"/>
    <s v="Publicaciones en página we, redes sociales, Boletines, correos, volantes, afiches, actividades de talento humano listados de asistencia."/>
    <d v="2020-02-02T00:00:00"/>
    <d v="2020-12-15T00:00:00"/>
    <n v="12"/>
    <n v="0"/>
    <n v="50"/>
    <x v="2"/>
    <n v="0"/>
  </r>
  <r>
    <x v="0"/>
    <x v="2"/>
    <x v="5"/>
    <x v="36"/>
    <s v="Socializar información en temáticas relacionadas con servicio al ciudadano"/>
    <s v="Boletines, correos, volantes, afiches, actividades de talento humano listados de asistencia."/>
    <d v="2020-01-08T00:00:00"/>
    <d v="2020-12-15T00:00:00"/>
    <n v="12"/>
    <n v="0"/>
    <n v="50"/>
    <x v="2"/>
    <n v="0"/>
  </r>
  <r>
    <x v="0"/>
    <x v="2"/>
    <x v="5"/>
    <x v="37"/>
    <s v="Elaborar documento que define la estructura de operación del SIGI"/>
    <s v="Manual del SIGI presentado para aprobación del Comité"/>
    <d v="2020-04-01T00:00:00"/>
    <d v="2020-09-30T00:00:00"/>
    <n v="9"/>
    <n v="0"/>
    <n v="100"/>
    <x v="1"/>
    <n v="0"/>
  </r>
  <r>
    <x v="0"/>
    <x v="2"/>
    <x v="5"/>
    <x v="38"/>
    <s v="Actualizar de riesgos de los procesos misionales definidos."/>
    <s v="Fichas de riesgos  de procesos misionales aprobadas"/>
    <d v="2020-06-01T00:00:00"/>
    <d v="2020-12-30T00:00:00"/>
    <n v="12"/>
    <n v="0"/>
    <n v="50"/>
    <x v="1"/>
    <n v="0"/>
  </r>
  <r>
    <x v="0"/>
    <x v="2"/>
    <x v="5"/>
    <x v="38"/>
    <s v="Actualizar y publicar mapa de riesgos aprobado"/>
    <s v="Mapa de riesgos publicado en la página web"/>
    <d v="2020-10-01T00:00:00"/>
    <d v="2020-12-30T00:00:00"/>
    <n v="12"/>
    <n v="0"/>
    <n v="50"/>
    <x v="1"/>
    <n v="0"/>
  </r>
  <r>
    <x v="0"/>
    <x v="2"/>
    <x v="5"/>
    <x v="39"/>
    <s v="1. Diseñar Modelo de Autoevaluación_x000a_"/>
    <s v="1. Modelo de Autoevaluación (herramienta) aprobada_x000a_"/>
    <d v="2020-01-16T00:00:00"/>
    <d v="2020-06-30T00:00:00"/>
    <n v="6"/>
    <n v="0"/>
    <n v="50"/>
    <x v="4"/>
    <n v="0"/>
  </r>
  <r>
    <x v="0"/>
    <x v="2"/>
    <x v="5"/>
    <x v="39"/>
    <s v="2. Aplicación del Modelo de Autoevaluación por Procesos"/>
    <s v="2. Informe de Autoevaluación"/>
    <d v="2020-07-01T00:00:00"/>
    <d v="2020-12-31T00:00:00"/>
    <n v="12"/>
    <n v="0"/>
    <n v="50"/>
    <x v="4"/>
    <n v="0"/>
  </r>
  <r>
    <x v="0"/>
    <x v="2"/>
    <x v="5"/>
    <x v="40"/>
    <s v="Formular el Plan de Actualización documental que soporta el SIGI con base en el diagnóstico elaborado."/>
    <s v="Plan de Actualización Documental definido"/>
    <d v="2020-07-01T00:00:00"/>
    <d v="2020-07-31T00:00:00"/>
    <n v="7"/>
    <n v="0"/>
    <n v="100"/>
    <x v="1"/>
    <n v="0"/>
  </r>
  <r>
    <x v="0"/>
    <x v="2"/>
    <x v="5"/>
    <x v="41"/>
    <s v="Desarrollar actividades de bienestar, incentivos"/>
    <s v="Programa de Bienestar Social Laboral y el Plan de Incentivos Institucionales implementado"/>
    <d v="2020-03-02T00:00:00"/>
    <d v="2020-12-30T00:00:00"/>
    <n v="12"/>
    <n v="311365600"/>
    <n v="20"/>
    <x v="2"/>
    <n v="0"/>
  </r>
  <r>
    <x v="0"/>
    <x v="2"/>
    <x v="5"/>
    <x v="41"/>
    <s v="Ejecutar actividades de capacitación e intervención sobre Clima organizacional y cambio cultural"/>
    <s v="Plan Institucional de Capacitación implementado_x000a_Estrategias de intervención sobre Clima organizacional y cambio cultural realizadas"/>
    <d v="2020-02-03T00:00:00"/>
    <d v="2020-12-30T00:00:00"/>
    <n v="12"/>
    <n v="258767134"/>
    <n v="20"/>
    <x v="2"/>
    <n v="0"/>
  </r>
  <r>
    <x v="0"/>
    <x v="2"/>
    <x v="5"/>
    <x v="41"/>
    <s v="Ejecutar actividades de Seguridad y Salud en el Trabajo"/>
    <s v="Plan de Trabajo Anual en Seguridad y Salud en el Trabajo (SST) implementado_x000a_Batería de Riesgo Psicosocial aplicada._x000a_Estudios de iluminación, ruido y temperatura realizada; elementos ergonómicos suministrados"/>
    <d v="2020-01-20T00:00:00"/>
    <d v="2020-12-30T00:00:00"/>
    <n v="12"/>
    <n v="144555511"/>
    <n v="20"/>
    <x v="2"/>
    <n v="0"/>
  </r>
  <r>
    <x v="0"/>
    <x v="2"/>
    <x v="5"/>
    <x v="41"/>
    <s v="Realizar seguimiento a las actividades establecidas en los planes de talento humano"/>
    <s v="Documento de seguimiento a:_x000a_- Plan Anual de Vacantes_x000a_- Plan de Previsión de Recursos Humanos _x000a_- Plan de Trabajo Anual en Seguridad y Salud en el Trabajo (SST)_x000a_- Plan Institucional de Capacitación_x000a_-Programa de Bienestar Social Laboral y el Plan de Incentivos Institucionales_x000a_"/>
    <d v="2020-02-03T00:00:00"/>
    <d v="2020-12-30T00:00:00"/>
    <n v="12"/>
    <n v="0"/>
    <n v="40"/>
    <x v="2"/>
    <n v="0"/>
  </r>
  <r>
    <x v="0"/>
    <x v="2"/>
    <x v="5"/>
    <x v="42"/>
    <s v="Elaboración del documento."/>
    <s v="Política Manejo de Documentos Electrónicos Aprobada."/>
    <d v="2020-10-01T00:00:00"/>
    <d v="2020-12-30T00:00:00"/>
    <n v="12"/>
    <n v="0"/>
    <n v="50"/>
    <x v="2"/>
    <n v="0"/>
  </r>
  <r>
    <x v="0"/>
    <x v="2"/>
    <x v="5"/>
    <x v="42"/>
    <s v="Realizar fase de diagnóstico"/>
    <s v="Informe"/>
    <d v="2020-03-01T00:00:00"/>
    <d v="2020-09-30T00:00:00"/>
    <n v="9"/>
    <n v="0"/>
    <n v="50"/>
    <x v="2"/>
    <n v="0"/>
  </r>
  <r>
    <x v="0"/>
    <x v="2"/>
    <x v="5"/>
    <x v="43"/>
    <s v="Actualizar el mapa de riesgos de los procesos misionales"/>
    <s v="Mapas de riesgos actualizados"/>
    <d v="2020-09-30T00:00:00"/>
    <d v="2020-12-30T00:00:00"/>
    <n v="12"/>
    <n v="0"/>
    <n v="70"/>
    <x v="1"/>
    <n v="0"/>
  </r>
  <r>
    <x v="0"/>
    <x v="2"/>
    <x v="5"/>
    <x v="43"/>
    <s v="Publicar para consulta ciudadana el mapa de riesgos actualizado."/>
    <s v="Mapa de riesgos publicado para consulta ciudadana"/>
    <d v="2020-09-30T00:00:00"/>
    <d v="2020-12-30T00:00:00"/>
    <n v="12"/>
    <n v="0"/>
    <n v="30"/>
    <x v="1"/>
    <n v="0"/>
  </r>
  <r>
    <x v="0"/>
    <x v="2"/>
    <x v="5"/>
    <x v="44"/>
    <s v="Elaborar el lineamiento para la caracterización de usuarios de la entidad"/>
    <s v="Lineamiento para la caracterización de usuarios publicado"/>
    <d v="2020-01-15T00:00:00"/>
    <d v="2020-02-15T00:00:00"/>
    <n v="2"/>
    <n v="0"/>
    <n v="50"/>
    <x v="1"/>
    <n v="50"/>
  </r>
  <r>
    <x v="0"/>
    <x v="2"/>
    <x v="5"/>
    <x v="45"/>
    <s v="Identificar mejoras al SGCRM y realizar requerimiento técnologico a la DGTIC"/>
    <s v="Requerimiento realizado y aprobado por la DAF"/>
    <d v="2020-01-08T00:00:00"/>
    <d v="2020-12-15T00:00:00"/>
    <n v="12"/>
    <n v="12138250"/>
    <n v="50"/>
    <x v="2"/>
    <n v="0"/>
  </r>
  <r>
    <x v="0"/>
    <x v="2"/>
    <x v="5"/>
    <x v="45"/>
    <s v="Realizar seguimiento a los requerimientos tecnológicos realizados"/>
    <s v="Reporte de validación de implementación de las mejoras solicitadas."/>
    <d v="2020-07-01T00:00:00"/>
    <d v="2020-12-15T00:00:00"/>
    <n v="12"/>
    <n v="0"/>
    <n v="50"/>
    <x v="2"/>
    <n v="0"/>
  </r>
  <r>
    <x v="0"/>
    <x v="2"/>
    <x v="5"/>
    <x v="46"/>
    <s v="Acompañamiento fase I de la implementación."/>
    <s v="Sera aportado por la OTIC y consiste en el manual técnico de la solución, versión que contendrá únicamente el detalle de la infraestructura a instalar."/>
    <d v="2020-02-01T00:00:00"/>
    <d v="2020-03-30T00:00:00"/>
    <n v="3"/>
    <n v="0"/>
    <n v="50"/>
    <x v="2"/>
    <n v="50"/>
  </r>
  <r>
    <x v="0"/>
    <x v="2"/>
    <x v="5"/>
    <x v="46"/>
    <s v="Acompañamiento fase II de la implementación."/>
    <s v="Sera aportado por la OTIC y * Informe de flujo de la funcionalidad aprobada por parte la Entidad_x000a_* Plan de pruebas con los respectivos casos de prueba y resultado de estas._x000a_* Manual Técnico actualizado, con la información de configuración y procedimientos para el servidor"/>
    <d v="2020-04-01T00:00:00"/>
    <d v="2020-09-30T00:00:00"/>
    <n v="9"/>
    <n v="0"/>
    <n v="50"/>
    <x v="2"/>
    <n v="0"/>
  </r>
  <r>
    <x v="0"/>
    <x v="2"/>
    <x v="5"/>
    <x v="47"/>
    <s v="De acuerdo con el requerimiento identificado y el contrato suscrito, recibir y paramatrizar el aplicativo y ponerlo en operación. "/>
    <s v="SIGI Implementado"/>
    <d v="2020-02-01T00:00:00"/>
    <d v="2020-07-15T00:00:00"/>
    <n v="7"/>
    <n v="60000000"/>
    <n v="100"/>
    <x v="1"/>
    <n v="0"/>
  </r>
  <r>
    <x v="0"/>
    <x v="2"/>
    <x v="5"/>
    <x v="48"/>
    <s v="Entregar al AGN las TRD a Convalidar"/>
    <s v="Oficio entrega TRD al Archivo General de la Nación - AGN."/>
    <d v="2020-07-01T00:00:00"/>
    <d v="2020-09-30T00:00:00"/>
    <n v="9"/>
    <n v="0"/>
    <n v="40"/>
    <x v="2"/>
    <n v="0"/>
  </r>
  <r>
    <x v="0"/>
    <x v="2"/>
    <x v="5"/>
    <x v="48"/>
    <s v="Preparar la documentación necesaria para la presentación ante el Comité Institucional de Gestión y Desempeño de las TRD a remitir al AGN."/>
    <s v="TRD firmadas, presentación comité"/>
    <d v="2020-04-01T00:00:00"/>
    <d v="2020-05-30T00:00:00"/>
    <n v="5"/>
    <n v="0"/>
    <n v="30"/>
    <x v="2"/>
    <n v="0"/>
  </r>
  <r>
    <x v="0"/>
    <x v="2"/>
    <x v="5"/>
    <x v="48"/>
    <s v="Presentar la información al Comité Institucional de Gestión y Desempeño de las TRD a remitir al AGN."/>
    <s v="Presentación ante el comité."/>
    <d v="2020-06-01T00:00:00"/>
    <d v="2020-06-30T00:00:00"/>
    <n v="6"/>
    <n v="0"/>
    <n v="30"/>
    <x v="2"/>
    <n v="0"/>
  </r>
  <r>
    <x v="0"/>
    <x v="2"/>
    <x v="6"/>
    <x v="49"/>
    <s v="Actualizar documentación Direccionamiento Estratégico"/>
    <s v="Caracterización, procedimientos, mapa de riesgos, indicadores de proceso actualizados"/>
    <d v="2020-01-15T00:00:00"/>
    <d v="2020-02-15T00:00:00"/>
    <n v="2"/>
    <n v="0"/>
    <n v="100"/>
    <x v="1"/>
    <n v="100"/>
  </r>
  <r>
    <x v="0"/>
    <x v="2"/>
    <x v="6"/>
    <x v="50"/>
    <s v="Actualizar documentación Gestión del Desarrollo Organizacional"/>
    <s v="Caracterización, procedimientos, mapa de riesgos, indicadores de proceso actualizados"/>
    <d v="2020-05-01T00:00:00"/>
    <d v="2020-03-30T00:00:00"/>
    <n v="3"/>
    <n v="0"/>
    <n v="100"/>
    <x v="1"/>
    <n v="100"/>
  </r>
  <r>
    <x v="0"/>
    <x v="2"/>
    <x v="6"/>
    <x v="51"/>
    <s v="Elaborar las caracterizaciones a partir de los procesos definidos."/>
    <s v="Caracterizaciones  de procesos actualizadas_x000a_Listados de asistencia de mesas de trabajo"/>
    <d v="2020-06-30T00:00:00"/>
    <d v="2020-09-30T00:00:00"/>
    <n v="9"/>
    <n v="0"/>
    <n v="100"/>
    <x v="1"/>
    <n v="0"/>
  </r>
  <r>
    <x v="0"/>
    <x v="2"/>
    <x v="6"/>
    <x v="52"/>
    <s v="Construir Cadena de Valor de la entidad"/>
    <s v="Cadena de valor aprobada_x000a_Acta de Comité_x000a_Listados de asistencia de mesas de trabajo"/>
    <d v="2020-03-30T00:00:00"/>
    <d v="2020-06-30T00:00:00"/>
    <n v="6"/>
    <n v="0"/>
    <n v="100"/>
    <x v="1"/>
    <n v="0"/>
  </r>
  <r>
    <x v="0"/>
    <x v="2"/>
    <x v="6"/>
    <x v="52"/>
    <s v="Construir mapa de procesos de la entidad."/>
    <s v="Mapa de procesos aprobado_x000a_Acta de Comité"/>
    <d v="2020-03-30T00:00:00"/>
    <d v="2020-06-30T00:00:00"/>
    <n v="6"/>
    <n v="0"/>
    <n v="100"/>
    <x v="1"/>
    <n v="100"/>
  </r>
  <r>
    <x v="0"/>
    <x v="2"/>
    <x v="6"/>
    <x v="53"/>
    <s v="Establecer el estado actual de la interacción de los procesos de la entidad y proponer la matriz de interacción de procesos mejorada"/>
    <s v="Matrices de interacción de procesos actual y propuesta"/>
    <d v="2020-01-02T00:00:00"/>
    <d v="2020-03-30T00:00:00"/>
    <n v="3"/>
    <n v="0"/>
    <n v="100"/>
    <x v="1"/>
    <n v="100"/>
  </r>
  <r>
    <x v="0"/>
    <x v="2"/>
    <x v="6"/>
    <x v="44"/>
    <s v="Actualizar el Listado Maestro de Documentaos"/>
    <s v="Listado Maestro de Documentos actualizado y publicado (Interna)"/>
    <d v="2020-01-15T00:00:00"/>
    <d v="2020-02-15T00:00:00"/>
    <n v="2"/>
    <n v="0"/>
    <n v="50"/>
    <x v="1"/>
    <n v="50"/>
  </r>
  <r>
    <x v="0"/>
    <x v="2"/>
    <x v="7"/>
    <x v="54"/>
    <s v="Estudio de cargas laborales"/>
    <s v="Diagnóstico institucional de la Gestión del Talento Humano y estudio de cargas laborales"/>
    <d v="2020-04-20T00:00:00"/>
    <d v="2020-06-05T00:00:00"/>
    <n v="6"/>
    <n v="240000000"/>
    <n v="40"/>
    <x v="2"/>
    <n v="0"/>
  </r>
  <r>
    <x v="0"/>
    <x v="2"/>
    <x v="7"/>
    <x v="54"/>
    <s v="Realizar el estudio técnico de rediseño institucional y gestionarlo frente instancias pertinentes"/>
    <s v="Estudio técnico de rediseño institucional entregado al DAFP_x000a_Borrador de Decretos de restructuración_x000a_Borrador de Manual de funciones_x000a_Oficios presentados a las instancias pertinentes"/>
    <d v="2020-03-24T00:00:00"/>
    <d v="2020-07-10T00:00:00"/>
    <n v="7"/>
    <n v="0"/>
    <n v="60"/>
    <x v="1"/>
    <n v="0"/>
  </r>
  <r>
    <x v="1"/>
    <x v="3"/>
    <x v="8"/>
    <x v="55"/>
    <s v="Estructurar y ejecutar el proceso de contratación para seleccionar los terceros que efectuarán la auditoría a las cuentas presentadas en el acuerdo de punto final, y la interventoría a los terceros que efectuarán la auditoría."/>
    <s v="Contratos suscritos con las firmas  seleccionadas"/>
    <d v="2020-04-01T00:00:00"/>
    <d v="2020-06-30T00:00:00"/>
    <n v="6"/>
    <n v="0"/>
    <n v="100"/>
    <x v="5"/>
    <n v="0"/>
  </r>
  <r>
    <x v="1"/>
    <x v="3"/>
    <x v="8"/>
    <x v="56"/>
    <s v="Ejecución del procedimiento de auditoría e interventoria a las cuentas radicadas por las entidades recobrantes"/>
    <s v="Certificaciones de resultados de auditoria; Certificaciones de interventoria; "/>
    <d v="2020-07-01T00:00:00"/>
    <d v="2021-07-31T00:00:00"/>
    <n v="7"/>
    <n v="72741274939.956497"/>
    <n v="100"/>
    <x v="5"/>
    <n v="0"/>
  </r>
  <r>
    <x v="1"/>
    <x v="3"/>
    <x v="8"/>
    <x v="57"/>
    <s v="Expedir el manual operativo para la implementación del acuerdo de punto final."/>
    <s v="Manual Operativo"/>
    <d v="2020-02-01T00:00:00"/>
    <d v="2020-04-01T00:00:00"/>
    <n v="4"/>
    <n v="0"/>
    <n v="100"/>
    <x v="5"/>
    <n v="0"/>
  </r>
  <r>
    <x v="1"/>
    <x v="3"/>
    <x v="8"/>
    <x v="58"/>
    <s v="Expedir el acto administrativo  para implementar el acuerdo de punto final, conforme al reglamento expedido por el Gobierno Nacional."/>
    <s v="Acto administrativo expedido por la ADRES"/>
    <d v="2020-02-01T00:00:00"/>
    <d v="2020-04-01T00:00:00"/>
    <n v="4"/>
    <n v="0"/>
    <n v="100"/>
    <x v="5"/>
    <n v="0"/>
  </r>
  <r>
    <x v="1"/>
    <x v="3"/>
    <x v="8"/>
    <x v="59"/>
    <s v="Elaborar las tablas de referencia de los servicios y tecnologías no financiadas con la UPC y de los servicios excluidos"/>
    <s v="Tablas de referencia de los servicios y tecnologías no financiadas con la UPC y de los servicios excluidos elaborados y aprobadas."/>
    <d v="2020-02-01T00:00:00"/>
    <d v="2020-04-01T00:00:00"/>
    <n v="4"/>
    <n v="0"/>
    <n v="100"/>
    <x v="5"/>
    <n v="0"/>
  </r>
  <r>
    <x v="1"/>
    <x v="1"/>
    <x v="4"/>
    <x v="60"/>
    <s v="Identificar los requerimientos funcionales y tecnológicos para la Interoperabilidad con los grupos de valor seleccionados"/>
    <s v="Requerimientos funcionales y tecnológicos de Interoperabilidad identificados"/>
    <d v="2020-03-03T00:00:00"/>
    <d v="2020-09-30T00:00:00"/>
    <n v="9"/>
    <n v="0"/>
    <n v="100"/>
    <x v="0"/>
    <n v="0"/>
  </r>
  <r>
    <x v="1"/>
    <x v="4"/>
    <x v="9"/>
    <x v="61"/>
    <s v="Elaboración análisis de los fallos proferidos_x000a_"/>
    <s v="Documento que contenga el análisis de los fallos proferidos en el año 2019 e identifique argumentos que podrían ser tenidos en cuenta en las estrategias de defensa"/>
    <d v="2020-04-01T00:00:00"/>
    <d v="2020-05-30T00:00:00"/>
    <n v="5"/>
    <n v="0"/>
    <n v="50"/>
    <x v="6"/>
    <n v="0"/>
  </r>
  <r>
    <x v="1"/>
    <x v="4"/>
    <x v="9"/>
    <x v="61"/>
    <s v="Elaboración análisis de los fallos proferidos_x000a_"/>
    <s v="Documento que contenga el análisis de los fallos proferidos en el año 2020 e identifique argumentos que podrían ser tenidos en cuenta en las estrategias de defensa"/>
    <d v="2020-10-31T00:00:00"/>
    <d v="2020-12-31T00:00:00"/>
    <n v="12"/>
    <n v="0"/>
    <n v="50"/>
    <x v="6"/>
    <n v="0"/>
  </r>
  <r>
    <x v="1"/>
    <x v="4"/>
    <x v="9"/>
    <x v="62"/>
    <s v="Análisis de los proyectos de Ley, Decreto o Resolución que pueden tener un impacto en la Entidad"/>
    <s v="Conceptos expedidos exponiendo la posición de la Entidad ante el Legislador o el ente regulador "/>
    <d v="2020-01-01T00:00:00"/>
    <d v="2020-12-31T00:00:00"/>
    <n v="12"/>
    <n v="46920000"/>
    <n v="50"/>
    <x v="6"/>
    <n v="0"/>
  </r>
  <r>
    <x v="1"/>
    <x v="4"/>
    <x v="9"/>
    <x v="62"/>
    <s v="Identificar los proyectos de Ley, Decreto o Resolución que pueden tener un impacto en la Entidad"/>
    <s v="Cuadro resumen trimestral de los proyectos normativos con impacto "/>
    <d v="2020-01-01T00:00:00"/>
    <d v="2020-12-31T00:00:00"/>
    <n v="12"/>
    <n v="46920000"/>
    <n v="50"/>
    <x v="6"/>
    <n v="0"/>
  </r>
  <r>
    <x v="1"/>
    <x v="4"/>
    <x v="9"/>
    <x v="63"/>
    <s v="Balance de la gestión jurídica de la Entidad"/>
    <s v="Documento que contenga el balance de la gestión jurídica del proceso de representación judicial del año 2020 "/>
    <d v="2020-08-01T00:00:00"/>
    <d v="2020-12-31T00:00:00"/>
    <n v="12"/>
    <n v="0"/>
    <n v="100"/>
    <x v="6"/>
    <n v="0"/>
  </r>
  <r>
    <x v="1"/>
    <x v="4"/>
    <x v="9"/>
    <x v="64"/>
    <s v="_x000a_Proyección de posibles conflictos jurídicos que podría enfrentar la ADRES"/>
    <s v="Documento con el análisis de las causas de la ligitiosidad actuales y posibles de la ADRES"/>
    <d v="2020-02-01T00:00:00"/>
    <d v="2020-03-30T00:00:00"/>
    <n v="3"/>
    <n v="0"/>
    <n v="100"/>
    <x v="6"/>
    <n v="100"/>
  </r>
  <r>
    <x v="1"/>
    <x v="4"/>
    <x v="9"/>
    <x v="65"/>
    <s v="Identificación de estrategias de defensa (ABC jurídico por proceso)_x000a_"/>
    <s v="Documento que contena la descripción de las estrategias de defensa asociados a las principales causas de ligitiosidad de la ADRES "/>
    <d v="2020-02-01T00:00:00"/>
    <d v="2020-04-30T00:00:00"/>
    <n v="4"/>
    <n v="0"/>
    <n v="50"/>
    <x v="6"/>
    <n v="0"/>
  </r>
  <r>
    <x v="1"/>
    <x v="4"/>
    <x v="9"/>
    <x v="65"/>
    <s v="Socializacion de estrategias de defensa"/>
    <s v="Listado de asistencia y presentación"/>
    <d v="2020-05-01T00:00:00"/>
    <d v="2020-07-30T00:00:00"/>
    <n v="7"/>
    <n v="0"/>
    <n v="50"/>
    <x v="6"/>
    <n v="0"/>
  </r>
  <r>
    <x v="1"/>
    <x v="4"/>
    <x v="9"/>
    <x v="66"/>
    <s v="Diseño de la estrategia de asistencia técnica a jueces y difusión de información relevante a tener en cuenta en fallos judiciales en materia de salud (con el acompañamiento del Ministerio), definición del alcance e identificación de actores que pueden vincularse a su implementación "/>
    <s v="Estrategia diseñada"/>
    <d v="2020-06-01T00:00:00"/>
    <d v="2020-07-30T00:00:00"/>
    <n v="7"/>
    <n v="0"/>
    <n v="50"/>
    <x v="6"/>
    <n v="0"/>
  </r>
  <r>
    <x v="1"/>
    <x v="4"/>
    <x v="9"/>
    <x v="66"/>
    <s v="Estrategia de asistencia técnica a jueces y difusión de información relevante a tener en cuenta en fallos judiciales en materia de salud (con el acompañamiento del Ministerio)"/>
    <s v="Cartillas contentivas de los procedimientos las cuales serán compartidas con la judicatura. "/>
    <d v="2020-08-30T00:00:00"/>
    <d v="2020-11-30T00:00:00"/>
    <n v="11"/>
    <n v="0"/>
    <n v="50"/>
    <x v="6"/>
    <n v="0"/>
  </r>
  <r>
    <x v="1"/>
    <x v="4"/>
    <x v="10"/>
    <x v="67"/>
    <s v="Realizar el requerimiento a la DGTIC para desarrollar el SAA"/>
    <s v="Documento de requerimiento tecnológico enviado a la DGTIC "/>
    <d v="2020-04-01T00:00:00"/>
    <d v="2020-06-30T00:00:00"/>
    <n v="6"/>
    <n v="0"/>
    <n v="50"/>
    <x v="5"/>
    <n v="0"/>
  </r>
  <r>
    <x v="1"/>
    <x v="4"/>
    <x v="10"/>
    <x v="68"/>
    <s v="Documentar el procedimiento  para implementar alternativas técnicas para adelantar el proceso de verificación, control y pago de las reclamaciones, en el cual está inmerso el SAA"/>
    <s v="Proceso documentado, aprobado, publicado y formalizado en el SIGI, e incluirlo en el listado de control de documentos del SIGI (Documento confidencial)"/>
    <d v="2020-04-01T00:00:00"/>
    <d v="2020-06-30T00:00:00"/>
    <n v="6"/>
    <n v="0"/>
    <n v="100"/>
    <x v="5"/>
    <n v="0"/>
  </r>
  <r>
    <x v="1"/>
    <x v="4"/>
    <x v="10"/>
    <x v="69"/>
    <s v="Implementar el SAA de reclamaciones"/>
    <s v="Paquetes tramitados bajo el proceso "/>
    <d v="2020-10-01T00:00:00"/>
    <d v="2020-12-31T00:00:00"/>
    <n v="12"/>
    <n v="0"/>
    <n v="100"/>
    <x v="5"/>
    <n v="0"/>
  </r>
  <r>
    <x v="1"/>
    <x v="4"/>
    <x v="10"/>
    <x v="70"/>
    <s v="Documentar el procedimiento  para implementar alternativas técnicas para adelantar el proceso de verificación, control y pago de los servicios de tecnologías en salud no financiados con la UPC, en el cual está inmerso el SAA"/>
    <s v="Proceso documentado, aprobado, publicado y formalizado en el SIGI"/>
    <d v="2020-01-20T00:00:00"/>
    <d v="2020-03-31T00:00:00"/>
    <n v="3"/>
    <n v="0"/>
    <n v="50"/>
    <x v="5"/>
    <n v="50"/>
  </r>
  <r>
    <x v="1"/>
    <x v="4"/>
    <x v="10"/>
    <x v="70"/>
    <s v="Monitoreo a las variables definidas como generadoras de alerta."/>
    <s v="Acta de las reuniones_x000a__x000a_Documento que describe el SAA de recobros actualizado"/>
    <d v="2020-02-01T00:00:00"/>
    <d v="2020-12-31T00:00:00"/>
    <n v="12"/>
    <n v="0"/>
    <n v="50"/>
    <x v="5"/>
    <n v="0"/>
  </r>
  <r>
    <x v="1"/>
    <x v="4"/>
    <x v="11"/>
    <x v="71"/>
    <s v="BDUA validada con fuentes de datos de referencia. "/>
    <s v="Auditorías realizadas e informadas a las EPS."/>
    <d v="2020-01-01T00:00:00"/>
    <d v="2020-12-31T00:00:00"/>
    <n v="12"/>
    <n v="0"/>
    <n v="25"/>
    <x v="0"/>
    <n v="0"/>
  </r>
  <r>
    <x v="1"/>
    <x v="4"/>
    <x v="11"/>
    <x v="71"/>
    <s v="BDUA validada con fuentes de datos de referencia. "/>
    <s v="Convenio con Migración Colombia._x000a_Cruces de información con DIAN y otros actores"/>
    <d v="2020-01-01T00:00:00"/>
    <d v="2020-12-31T00:00:00"/>
    <n v="12"/>
    <n v="0"/>
    <n v="25"/>
    <x v="0"/>
    <n v="0"/>
  </r>
  <r>
    <x v="1"/>
    <x v="4"/>
    <x v="11"/>
    <x v="71"/>
    <s v="BDUA validada con fuentes de datos de referencia. "/>
    <s v="Solicitudes de datos adicionales de afiliados para ubicación y condiciones socioeconómicas,"/>
    <d v="2020-02-01T00:00:00"/>
    <d v="2020-08-01T00:00:00"/>
    <n v="8"/>
    <n v="0"/>
    <n v="25"/>
    <x v="0"/>
    <n v="0"/>
  </r>
  <r>
    <x v="1"/>
    <x v="4"/>
    <x v="11"/>
    <x v="71"/>
    <s v="Mejorar los datos de identificación de los afiliados para asegurar los procesos de liquidación y reconocimiento de recursos."/>
    <s v="Web Services de consulta a RNEC implementados._x000a_BDUA con 99% de índice de calidad."/>
    <d v="2020-01-01T00:00:00"/>
    <d v="2020-05-31T00:00:00"/>
    <n v="5"/>
    <n v="0"/>
    <n v="25"/>
    <x v="0"/>
    <n v="0"/>
  </r>
  <r>
    <x v="1"/>
    <x v="4"/>
    <x v="11"/>
    <x v="72"/>
    <s v="Expedir la metodología de verificaciones a los resultados del proceso de liquidación y reconocimiento de la UPC de los regímenes contributivo y subsidiado"/>
    <s v="Documento con la metodología propuesta y aprobada por el líder de proceso"/>
    <d v="2020-03-01T00:00:00"/>
    <d v="2020-12-15T00:00:00"/>
    <n v="12"/>
    <n v="0"/>
    <n v="100"/>
    <x v="7"/>
    <n v="0"/>
  </r>
  <r>
    <x v="1"/>
    <x v="4"/>
    <x v="11"/>
    <x v="73"/>
    <s v="Documentar las pruebas y la liberación del aplicativo como prueba piloto que soporta el procedimiento de reintegro de recursos del aseguramiento"/>
    <s v="Documento prueba piloto de las fases terminadas del aplicativo  del procedimiento de reintegro de recursos del aseguramiento"/>
    <d v="2020-02-01T00:00:00"/>
    <d v="2020-12-31T00:00:00"/>
    <n v="12"/>
    <n v="0"/>
    <n v="100"/>
    <x v="7"/>
    <n v="0"/>
  </r>
  <r>
    <x v="1"/>
    <x v="4"/>
    <x v="11"/>
    <x v="73"/>
    <s v="Entregar una solución tecnológica  para soportar  las actividades del procedimiento de reintegro de recursos del aseguramiento"/>
    <s v="Aplicativo de reintegro de recursos del aseguramiento entregado_x000a__x000a_"/>
    <d v="2020-01-01T00:00:00"/>
    <d v="2020-12-31T00:00:00"/>
    <n v="12"/>
    <n v="0"/>
    <n v="100"/>
    <x v="0"/>
    <n v="0"/>
  </r>
  <r>
    <x v="1"/>
    <x v="4"/>
    <x v="11"/>
    <x v="74"/>
    <s v="Documentar el ajuste al proceso de corrección de registros compensados; en el cual se evidencien las reglas, validaciones y controles unificado, para su optimización."/>
    <s v="Documentos del ajuste al proceso de  corrección de registros compensados"/>
    <d v="2020-03-01T00:00:00"/>
    <d v="2020-03-31T00:00:00"/>
    <n v="3"/>
    <n v="0"/>
    <n v="25"/>
    <x v="7"/>
    <n v="25"/>
  </r>
  <r>
    <x v="1"/>
    <x v="4"/>
    <x v="11"/>
    <x v="74"/>
    <s v="Elaborar un diagnóstico que permita ajustar el proceso de corrección de registros compensados"/>
    <s v="Documento de diagnóstico "/>
    <d v="2020-01-20T00:00:00"/>
    <d v="2020-02-29T00:00:00"/>
    <n v="2"/>
    <n v="0"/>
    <n v="25"/>
    <x v="7"/>
    <n v="25"/>
  </r>
  <r>
    <x v="1"/>
    <x v="4"/>
    <x v="11"/>
    <x v="74"/>
    <s v="Requerimiento y gestión con la DGTIC para desarrollar e implementar las validaciones y controles en el aplicativo que ejecuta la corrección de registros compensados_x000a__x000a_"/>
    <s v="Sistema de información para desarrollar e implementar las validaciones y controles en el aplicativo que ejecuta de corrección de registros compensados aceptado y en funcionamiento."/>
    <d v="2020-04-01T00:00:00"/>
    <d v="2020-09-30T00:00:00"/>
    <n v="9"/>
    <n v="0"/>
    <n v="50"/>
    <x v="7"/>
    <n v="0"/>
  </r>
  <r>
    <x v="1"/>
    <x v="4"/>
    <x v="11"/>
    <x v="75"/>
    <s v="Elaborar un diagnóstico que permita identificar los ajustes para el proceso de liquidación de la UPC del RC y RS"/>
    <s v="Documento de diagnóstico de los procesos de liquidación de la UPC del RC y RS"/>
    <d v="2020-02-01T00:00:00"/>
    <d v="2020-12-31T00:00:00"/>
    <n v="12"/>
    <n v="0"/>
    <n v="100"/>
    <x v="7"/>
    <n v="0"/>
  </r>
  <r>
    <x v="1"/>
    <x v="4"/>
    <x v="11"/>
    <x v="76"/>
    <s v="Documentar el ajuste al proceso de liquidación de las prestaciones económicas en el cual se evidencien las reglas, validaciones y controles para su optimización."/>
    <s v="Documentos del ajuste al proceso de liquidación de las prestaciones económicas"/>
    <d v="2020-04-01T00:00:00"/>
    <d v="2020-07-31T00:00:00"/>
    <n v="7"/>
    <n v="0"/>
    <n v="70"/>
    <x v="7"/>
    <n v="0"/>
  </r>
  <r>
    <x v="1"/>
    <x v="4"/>
    <x v="11"/>
    <x v="76"/>
    <s v="Elaborar un diagnóstico que permita ajustar el proceso de liquidación de las prestaciones económicas y  que integre reglas, validaciones y controles para su optimización."/>
    <s v="Documento de diagnóstico "/>
    <d v="2020-01-20T00:00:00"/>
    <d v="2020-03-31T00:00:00"/>
    <n v="3"/>
    <n v="0"/>
    <n v="30"/>
    <x v="7"/>
    <n v="30"/>
  </r>
  <r>
    <x v="1"/>
    <x v="4"/>
    <x v="12"/>
    <x v="77"/>
    <s v="Fortalecer la herramienta implementada para la mitigación de riesgos(contraparte, liquidez, crédito y mercado) que evalúa la solidez financiera y gerencial de las Entidades bancarias con que la DGRFS puede operar. "/>
    <s v="Herramienta boletín con ajustes."/>
    <d v="2020-01-01T00:00:00"/>
    <d v="2020-12-31T00:00:00"/>
    <n v="12"/>
    <n v="143722080"/>
    <n v="100"/>
    <x v="8"/>
    <n v="0"/>
  </r>
  <r>
    <x v="1"/>
    <x v="4"/>
    <x v="12"/>
    <x v="78"/>
    <s v="Diseñar e implementar un Sistema Integral de Monitoreo y Alertas de Fuentes y Usos a herramienta, para los resultados de los porcesos de LMA y Compensación._x000a_"/>
    <s v="Sistema Integral de Monitoreo y Alertas de Fuentes y Usos - LMA y Compensación"/>
    <d v="2020-01-01T00:00:00"/>
    <d v="2020-12-31T00:00:00"/>
    <n v="12"/>
    <n v="0"/>
    <n v="34"/>
    <x v="8"/>
    <n v="0"/>
  </r>
  <r>
    <x v="1"/>
    <x v="4"/>
    <x v="12"/>
    <x v="78"/>
    <s v="Generar e implementar un Sistema Integral de Monitoreo y Alertas de Fuentes y Usos, para identificar alertas de diferencias entre la ejecución presupuestal y los datos de las areas misionales, con el fin de contar con una base de datos unica."/>
    <s v="Sistema Integral de Monitoreo y Alertas de Fuentes y Usos - lertas de diferencias entre la ejecución presupuestal y los datos de las áreas misionales"/>
    <d v="2020-01-01T00:00:00"/>
    <d v="2020-12-31T00:00:00"/>
    <n v="12"/>
    <n v="0"/>
    <n v="33"/>
    <x v="8"/>
    <n v="0"/>
  </r>
  <r>
    <x v="1"/>
    <x v="4"/>
    <x v="12"/>
    <x v="78"/>
    <s v="Generar e implementar un Sistema Integral de Monitoreo y Alertas de Fuentes y Usos, para identificar alertas de diferencias entre la ejecución presupuestal y los datos de las areas misionales, con el fin de contar con una base de datos unica."/>
    <s v="Herramienta  que permita al proceso de gestión de pagos y portafolio, identificar  situaciones especiales en donde en el giro de los recursos se visualicen variaciones fuera del rango promedio en el monto de los giros"/>
    <d v="2020-01-01T00:00:00"/>
    <d v="2020-12-31T00:00:00"/>
    <n v="12"/>
    <n v="170233373"/>
    <n v="33"/>
    <x v="8"/>
    <n v="0"/>
  </r>
  <r>
    <x v="1"/>
    <x v="5"/>
    <x v="13"/>
    <x v="79"/>
    <s v="Suscribir un convenio de cooperación nacional o  presentar propuesta de convenio internacional al Minsalud con el objeto de incidir en decisiones de ajuste y mejora al SGSSS."/>
    <s v="1 alianza estratégica nacional suscrita  o propuesta de alianza internacional presentada al MinSalud"/>
    <d v="2020-06-01T00:00:00"/>
    <d v="2020-12-15T00:00:00"/>
    <n v="12"/>
    <n v="0"/>
    <n v="100"/>
    <x v="7"/>
    <n v="0"/>
  </r>
  <r>
    <x v="1"/>
    <x v="5"/>
    <x v="13"/>
    <x v="80"/>
    <s v="Presentar y publicar estudios misionales que se efectúen con el objeto de incidir en la toma de decisiones para el ajuste y mejora al SGSSS.  "/>
    <s v="Cuatro 4 estudios publicados como mínimo en la página web de la Adres. Dos por semestre."/>
    <d v="2020-03-15T00:00:00"/>
    <d v="2020-12-15T00:00:00"/>
    <n v="12"/>
    <n v="0"/>
    <n v="100"/>
    <x v="7"/>
    <n v="0"/>
  </r>
  <r>
    <x v="1"/>
    <x v="5"/>
    <x v="13"/>
    <x v="81"/>
    <s v="Realizar  estudio (s) e informe (s) sobre los temas coyunturales para el SGSSS"/>
    <s v="Estudio (s) y/o Públicaciones DGRFS"/>
    <d v="2020-01-01T00:00:00"/>
    <d v="2020-12-31T00:00:00"/>
    <n v="12"/>
    <n v="0"/>
    <n v="100"/>
    <x v="8"/>
    <n v="0"/>
  </r>
  <r>
    <x v="1"/>
    <x v="5"/>
    <x v="13"/>
    <x v="82"/>
    <s v="Realizar experimentos encaminados a generar eficiencia en el gasto en el sector salud que redunden en la mejora del SGSSS "/>
    <s v="Envio de cartas para evaluar 4 tecnologías en salud."/>
    <d v="2020-02-01T00:00:00"/>
    <d v="2020-12-15T00:00:00"/>
    <n v="12"/>
    <n v="0"/>
    <n v="34"/>
    <x v="7"/>
    <n v="0"/>
  </r>
  <r>
    <x v="1"/>
    <x v="5"/>
    <x v="13"/>
    <x v="82"/>
    <s v="Realizar experimentos encaminados a generar eficiencia en el gasto en el sector salud que redunden en la mejora del SGSSS "/>
    <s v="Un informe de evaluación de impacto al experimento de envío de cartas remitidas en 2019- Ensure"/>
    <d v="2020-02-01T00:00:00"/>
    <d v="2020-06-30T00:00:00"/>
    <n v="6"/>
    <n v="0"/>
    <n v="33"/>
    <x v="7"/>
    <n v="0"/>
  </r>
  <r>
    <x v="1"/>
    <x v="5"/>
    <x v="13"/>
    <x v="82"/>
    <s v="Realizar experimentos encaminados a generar eficiencia en el gasto en el sector salud que redunden en la mejora del SGSSS "/>
    <s v="Un informe de evaluación de impacto al experimento de envío de cartas remitidas en 2019 -Lágrimas artificiales"/>
    <d v="2020-05-01T00:00:00"/>
    <d v="2020-09-30T00:00:00"/>
    <n v="9"/>
    <n v="0"/>
    <n v="33"/>
    <x v="7"/>
    <n v="0"/>
  </r>
  <r>
    <x v="1"/>
    <x v="5"/>
    <x v="13"/>
    <x v="83"/>
    <s v="Realizar y /o participar en foros o eventos nacionales o internacionales "/>
    <s v="Evidencia de participación en un  foro o evento realizado o el que la ADRES participe, con el fin de transferir o divulgar los estudios realizados en el marco de la analítica institucional."/>
    <d v="2020-04-01T00:00:00"/>
    <d v="2020-12-15T00:00:00"/>
    <n v="12"/>
    <n v="0"/>
    <n v="100"/>
    <x v="7"/>
    <n v="0"/>
  </r>
  <r>
    <x v="1"/>
    <x v="5"/>
    <x v="13"/>
    <x v="84"/>
    <s v="Diseñar y aprobar el plan de trabajo de gestión del conocimiento en el cual se incluye la la analítica de datos de la ADRES de los temas que impactan al SGSSS"/>
    <s v="Plan de trabajo del modelo de operación de gestión del conocimiento de la ADRES"/>
    <d v="2020-02-15T00:00:00"/>
    <d v="2020-06-30T00:00:00"/>
    <n v="6"/>
    <n v="0"/>
    <n v="100"/>
    <x v="1"/>
    <n v="0"/>
  </r>
  <r>
    <x v="1"/>
    <x v="6"/>
    <x v="14"/>
    <x v="85"/>
    <s v="Desarrollar el aplicativo"/>
    <s v="Aplicativo del proceso de liquidación y giro de presupuestos máximos en producción"/>
    <d v="2020-03-01T00:00:00"/>
    <d v="2020-12-31T00:00:00"/>
    <n v="12"/>
    <n v="0"/>
    <n v="50"/>
    <x v="0"/>
    <n v="0"/>
  </r>
  <r>
    <x v="1"/>
    <x v="6"/>
    <x v="14"/>
    <x v="86"/>
    <s v="Elaborar y expedir acto administrativo de la ADRES "/>
    <s v="Acto administrativo de la ADRES con el procesoo de liquidación y giro de presupuestos máximos"/>
    <d v="2020-02-01T00:00:00"/>
    <d v="2020-02-29T00:00:00"/>
    <n v="2"/>
    <n v="0"/>
    <n v="50"/>
    <x v="5"/>
    <n v="50"/>
  </r>
  <r>
    <x v="1"/>
    <x v="6"/>
    <x v="14"/>
    <x v="86"/>
    <s v="Establecer y documentar el proceso de liquidación y giro de presupuestos máximos"/>
    <s v="Proceso documentado, aprobado y formalizado en el SIGI"/>
    <d v="2020-02-01T00:00:00"/>
    <d v="2020-02-29T00:00:00"/>
    <n v="2"/>
    <n v="0"/>
    <n v="50"/>
    <x v="5"/>
    <n v="50"/>
  </r>
  <r>
    <x v="1"/>
    <x v="6"/>
    <x v="14"/>
    <x v="87"/>
    <s v="Implementar el proceso de liquidación y giro de los presupuestos máximos"/>
    <s v="Ordenaciones de gasto de presupuestos máximos"/>
    <d v="2020-03-01T00:00:00"/>
    <d v="2020-12-31T00:00:00"/>
    <n v="12"/>
    <n v="0"/>
    <n v="100"/>
    <x v="5"/>
    <n v="0"/>
  </r>
  <r>
    <x v="1"/>
    <x v="6"/>
    <x v="14"/>
    <x v="88"/>
    <s v="Realizar el requerimiento a la DGTIC "/>
    <s v="Documento de requerimiento tecnológico enviado a la DGTIC "/>
    <d v="2020-02-01T00:00:00"/>
    <d v="2020-02-29T00:00:00"/>
    <n v="2"/>
    <n v="0"/>
    <n v="50"/>
    <x v="5"/>
    <n v="50"/>
  </r>
  <r>
    <x v="1"/>
    <x v="6"/>
    <x v="14"/>
    <x v="89"/>
    <s v="Documentar el SMA de presupuestos máximos"/>
    <s v="Proceso del Sistema de de Monitoreo por Alertas documentado, aprobado, publicado y formalizado en el SIGI"/>
    <d v="2020-04-01T00:00:00"/>
    <d v="2020-04-30T00:00:00"/>
    <n v="4"/>
    <n v="0"/>
    <n v="100"/>
    <x v="5"/>
    <n v="0"/>
  </r>
  <r>
    <x v="1"/>
    <x v="6"/>
    <x v="14"/>
    <x v="90"/>
    <s v="Suscribir el convenio con el IETS "/>
    <s v="Convenio firmado"/>
    <d v="2020-03-01T00:00:00"/>
    <d v="2020-05-30T00:00:00"/>
    <n v="5"/>
    <n v="0"/>
    <n v="30"/>
    <x v="5"/>
    <n v="0"/>
  </r>
  <r>
    <x v="1"/>
    <x v="6"/>
    <x v="14"/>
    <x v="90"/>
    <s v="Definir los criterios de priorización de las evaluaciones de servicios y tecnologías en salud"/>
    <s v="Documento con los criterios de priorización de las evaluaciones de servicios y tecnologías en salud "/>
    <d v="2020-04-01T00:00:00"/>
    <d v="2020-06-30T00:00:00"/>
    <n v="6"/>
    <n v="0"/>
    <n v="70"/>
    <x v="5"/>
    <n v="0"/>
  </r>
  <r>
    <x v="1"/>
    <x v="7"/>
    <x v="15"/>
    <x v="91"/>
    <s v="Implementar el proceso de liquidación y giro de la prima"/>
    <s v="Ordenaciones de gasto de primas derivadas de los accidentes de tránsito de vehículos sin SOAT"/>
    <d v="2020-05-01T00:00:00"/>
    <d v="2020-12-31T00:00:00"/>
    <n v="12"/>
    <n v="0"/>
    <n v="100"/>
    <x v="5"/>
    <n v="0"/>
  </r>
  <r>
    <x v="1"/>
    <x v="7"/>
    <x v="15"/>
    <x v="92"/>
    <s v="Proporcionar la información a MinSalud "/>
    <s v="Información entregada a MinSalud "/>
    <d v="2020-02-01T00:00:00"/>
    <d v="2020-12-31T00:00:00"/>
    <n v="12"/>
    <n v="0"/>
    <n v="100"/>
    <x v="5"/>
    <n v="0"/>
  </r>
  <r>
    <x v="1"/>
    <x v="7"/>
    <x v="15"/>
    <x v="93"/>
    <s v="Participar en las mesas de trabajo programadas por el Minsalud"/>
    <s v="Actas de las mesas de trabajo_x000a_Listados de asistencia_x000a_Citaciones"/>
    <d v="2020-02-01T00:00:00"/>
    <d v="2020-12-31T00:00:00"/>
    <n v="12"/>
    <n v="0"/>
    <n v="100"/>
    <x v="5"/>
    <n v="0"/>
  </r>
  <r>
    <x v="1"/>
    <x v="7"/>
    <x v="15"/>
    <x v="94"/>
    <s v="Elaborar y expedir acto administrativo de la ADRES con el proceso de liquidación y giro de la prima  "/>
    <s v="Acto Administrativo ADRES"/>
    <d v="2020-04-01T00:00:00"/>
    <d v="2020-04-30T00:00:00"/>
    <n v="4"/>
    <n v="0"/>
    <n v="50"/>
    <x v="5"/>
    <n v="0"/>
  </r>
  <r>
    <x v="1"/>
    <x v="7"/>
    <x v="15"/>
    <x v="94"/>
    <s v="Establecer y documentar el proceso de liquidación y giro de la prima"/>
    <s v="Proceso documentado, aprobado y formalizado en el SIGI"/>
    <d v="2020-04-01T00:00:00"/>
    <d v="2020-04-30T00:00:00"/>
    <n v="4"/>
    <n v="0"/>
    <n v="50"/>
    <x v="5"/>
    <n v="0"/>
  </r>
  <r>
    <x v="1"/>
    <x v="7"/>
    <x v="15"/>
    <x v="95"/>
    <s v="Establecer y documentar el proceso  de verificación, control y pago de las reclamaciones"/>
    <s v="Proceso documentado, aprobado, publicado y formalizado en el SIGI"/>
    <d v="2020-04-01T00:00:00"/>
    <d v="2020-06-30T00:00:00"/>
    <n v="6"/>
    <n v="0"/>
    <n v="100"/>
    <x v="5"/>
    <n v="0"/>
  </r>
  <r>
    <x v="1"/>
    <x v="7"/>
    <x v="15"/>
    <x v="96"/>
    <s v="Establecer y documentar el proceso  de verificación, control y pago de los recobros"/>
    <s v="Proceso documentado, aprobado, publicado y formalizado en el SIGI"/>
    <d v="2020-02-01T00:00:00"/>
    <d v="2020-03-31T00:00:00"/>
    <n v="3"/>
    <n v="0"/>
    <n v="100"/>
    <x v="5"/>
    <n v="100"/>
  </r>
  <r>
    <x v="1"/>
    <x v="7"/>
    <x v="15"/>
    <x v="97"/>
    <s v="Implementar el proceso verificación, control y pago de reclamaciones bajo las alternativas tecnicas y tecnologías de validaciones."/>
    <s v="Paquetes tramitados bajo las alternativas tecnicas y tecnologías de validaciones."/>
    <d v="2020-10-01T00:00:00"/>
    <d v="2020-12-31T00:00:00"/>
    <n v="12"/>
    <n v="0"/>
    <n v="100"/>
    <x v="5"/>
    <n v="0"/>
  </r>
  <r>
    <x v="1"/>
    <x v="7"/>
    <x v="15"/>
    <x v="98"/>
    <s v="Realizar el requerimiento a la DGTIC paraautomatizar las reglas de validación."/>
    <s v="Documento de requerimiento tecnológico enviado a la DGTIC "/>
    <d v="2020-04-01T00:00:00"/>
    <d v="2020-06-30T00:00:00"/>
    <n v="6"/>
    <n v="0"/>
    <n v="50"/>
    <x v="0"/>
    <n v="0"/>
  </r>
  <r>
    <x v="1"/>
    <x v="7"/>
    <x v="15"/>
    <x v="99"/>
    <s v="Elaborar el proyecto del acto administrativo con el procedimiento de verificación, control y pago de reclamaciones y presentarlo al Minsalud para aprobación"/>
    <s v="Proyecto del acto administrativo presentado al Minsalud._x000a__x000a_Lista de asistencia, acta o correo electrónico que evidencie dicha presentación_x000a__x000a_Acto administrativo expedido (si el Minsalud aprueba y otorga las facultades a la ADRES)"/>
    <d v="2020-02-01T00:00:00"/>
    <d v="2020-03-31T00:00:00"/>
    <n v="3"/>
    <n v="0"/>
    <n v="100"/>
    <x v="5"/>
    <n v="100"/>
  </r>
  <r>
    <x v="1"/>
    <x v="7"/>
    <x v="15"/>
    <x v="100"/>
    <s v="Realizar el requerimiento a la DGTIC para desarrollar el aplicativo "/>
    <s v="Documento de requerimiento tecnológico enviado a la DGTIC "/>
    <d v="2020-04-01T00:00:00"/>
    <d v="2020-04-30T00:00:00"/>
    <n v="4"/>
    <n v="0"/>
    <n v="50"/>
    <x v="5"/>
    <n v="0"/>
  </r>
  <r>
    <x v="1"/>
    <x v="7"/>
    <x v="16"/>
    <x v="101"/>
    <s v="Realizar el convenio con la concesión RUNT"/>
    <s v="Convenio firmado"/>
    <d v="2020-02-01T00:00:00"/>
    <d v="2020-07-30T00:00:00"/>
    <n v="7"/>
    <n v="19679314.125"/>
    <n v="50"/>
    <x v="6"/>
    <n v="0"/>
  </r>
  <r>
    <x v="1"/>
    <x v="7"/>
    <x v="16"/>
    <x v="101"/>
    <s v="Solicitar a la SNR el acceso a la plataforma VUR"/>
    <s v="Respueta de la SNR con los usuarios y contraseñas para acceder a VUR "/>
    <d v="2020-02-01T00:00:00"/>
    <d v="2020-07-30T00:00:00"/>
    <n v="7"/>
    <n v="19679314.125"/>
    <n v="50"/>
    <x v="6"/>
    <n v="0"/>
  </r>
  <r>
    <x v="1"/>
    <x v="7"/>
    <x v="16"/>
    <x v="102"/>
    <s v="Depuración de la cartera de cobro"/>
    <s v="Acta Comité De Sostenibilidad en la que conste la aprobación de la depuración"/>
    <d v="2020-05-01T00:00:00"/>
    <d v="2020-10-31T00:00:00"/>
    <n v="10"/>
    <n v="19679314.125"/>
    <n v="50"/>
    <x v="6"/>
    <n v="0"/>
  </r>
  <r>
    <x v="1"/>
    <x v="7"/>
    <x v="16"/>
    <x v="102"/>
    <s v="Venta CISA"/>
    <s v="Acta de incorporación "/>
    <d v="2020-02-01T00:00:00"/>
    <d v="2020-06-30T00:00:00"/>
    <n v="6"/>
    <n v="19679314.125"/>
    <n v="50"/>
    <x v="6"/>
    <n v="0"/>
  </r>
  <r>
    <x v="1"/>
    <x v="7"/>
    <x v="16"/>
    <x v="103"/>
    <s v="Investigación de bienes a través del acceso a las distintas  plataformas."/>
    <s v="Informe trimestral sobre los terceros poseedores de bienes inmuebles.  "/>
    <d v="2020-02-01T00:00:00"/>
    <d v="2020-12-31T00:00:00"/>
    <n v="12"/>
    <n v="55040564"/>
    <n v="33"/>
    <x v="6"/>
    <n v="0"/>
  </r>
  <r>
    <x v="1"/>
    <x v="7"/>
    <x v="16"/>
    <x v="103"/>
    <s v="Priorización de cartera"/>
    <s v="Informe con los criterios de priorización definidos"/>
    <d v="2020-02-01T00:00:00"/>
    <d v="2020-12-31T00:00:00"/>
    <n v="12"/>
    <n v="19679314.125"/>
    <n v="33"/>
    <x v="6"/>
    <n v="0"/>
  </r>
  <r>
    <x v="1"/>
    <x v="7"/>
    <x v="16"/>
    <x v="103"/>
    <s v="Propuesta de modicifación del reglamento interno de cartera"/>
    <s v="Propuesta de modicifación del reglamento interno de cartera, presentada al Comité asignado"/>
    <d v="2020-02-01T00:00:00"/>
    <d v="2020-04-30T00:00:00"/>
    <n v="4"/>
    <n v="19679314.125"/>
    <n v="34"/>
    <x v="6"/>
    <n v="0"/>
  </r>
  <r>
    <x v="1"/>
    <x v="7"/>
    <x v="16"/>
    <x v="104"/>
    <s v="Asistir a las mesas de trabajo convocadas por Minsalud para la definición, estructuración e implementación de la contribución parcial en el régimen subsidiado en salud"/>
    <s v="Actas y/o planillas de mesas de trabajo programadas por Minsalud"/>
    <d v="2020-02-01T00:00:00"/>
    <d v="2020-12-31T00:00:00"/>
    <n v="12"/>
    <n v="0"/>
    <n v="20"/>
    <x v="7"/>
    <n v="0"/>
  </r>
  <r>
    <x v="1"/>
    <x v="7"/>
    <x v="16"/>
    <x v="104"/>
    <s v="Entrega de la información requerida"/>
    <s v="Información de la liquidación de los afiliados al régimen subsidiado y cruces solicitados por el Minsalud, DNP, UGPP y organismos de control"/>
    <d v="2020-02-01T00:00:00"/>
    <d v="2020-12-31T00:00:00"/>
    <n v="12"/>
    <n v="0"/>
    <n v="30"/>
    <x v="7"/>
    <n v="0"/>
  </r>
  <r>
    <x v="1"/>
    <x v="7"/>
    <x v="16"/>
    <x v="104"/>
    <s v="Notificar el resultado del seguimiento a la población con presunta capacidad de pago"/>
    <s v="Información como insumo para que las entidades territoriales apliquen el debido proceso respecto a la permanencia o exclusión de la población beneficiaria del régimen subsidiado con presunta capacidad de pago."/>
    <d v="2020-02-01T00:00:00"/>
    <d v="2020-12-31T00:00:00"/>
    <n v="12"/>
    <n v="0"/>
    <n v="30"/>
    <x v="7"/>
    <n v="0"/>
  </r>
  <r>
    <x v="1"/>
    <x v="7"/>
    <x v="16"/>
    <x v="104"/>
    <s v="Proyectar informe  de seguimiento del comportamiento de los afiliados al régimen subsidiado con presunta capacidad de pago generado"/>
    <s v="Informe de seguimiento del comportamiento de los afiliados al régimen subsidiado con presunta capacidad de pago"/>
    <d v="2020-02-01T00:00:00"/>
    <d v="2020-12-31T00:00:00"/>
    <n v="12"/>
    <n v="0"/>
    <n v="20"/>
    <x v="7"/>
    <n v="0"/>
  </r>
  <r>
    <x v="1"/>
    <x v="7"/>
    <x v="16"/>
    <x v="105"/>
    <s v="Analizar las condiciones actuales y necesidades de ajuste a la normativa vigente y proyectar modificaciones"/>
    <s v="Proyecto de Decreto presentado al Minsalud que permita simplificar el proceso de compensación y sus procesos complementarios"/>
    <d v="2020-01-20T00:00:00"/>
    <d v="2020-12-31T00:00:00"/>
    <n v="12"/>
    <n v="0"/>
    <n v="30"/>
    <x v="7"/>
    <n v="0"/>
  </r>
  <r>
    <x v="1"/>
    <x v="7"/>
    <x v="16"/>
    <x v="105"/>
    <s v="Proyectar acto administrativo de la ADRES que compile las normas asociadas al proceso de liquidación, reconocimiento y giro de los recursos del régimen contributivo expedido."/>
    <s v="Acto administrativo de la ADRES que compile las normas asociadas al proceso de liquidación, reconocimiento y giro de los recursos del régimen contributivo expedido"/>
    <d v="2020-01-20T00:00:00"/>
    <d v="2020-12-31T00:00:00"/>
    <n v="12"/>
    <n v="0"/>
    <n v="35"/>
    <x v="7"/>
    <n v="0"/>
  </r>
  <r>
    <x v="1"/>
    <x v="7"/>
    <x v="16"/>
    <x v="105"/>
    <s v="Proyectar el reglamento con las condiciones técnicas, financieras y operativas para la apertura de cuentas maestras de recaudo de cotizaciones."/>
    <s v="Reglamento con las condiciones técnicas, financieras y operativas para la apertura de cuentas maestras de recaudo de cotizaciones expedido"/>
    <d v="2020-01-20T00:00:00"/>
    <d v="2020-12-31T00:00:00"/>
    <n v="12"/>
    <n v="0"/>
    <n v="35"/>
    <x v="7"/>
    <n v="0"/>
  </r>
  <r>
    <x v="1"/>
    <x v="7"/>
    <x v="16"/>
    <x v="106"/>
    <s v="Revisar y mejorar el proceso de gestión de afiliados y sus procedimiento para mejorar la calidad y oportunidad de los datos en la BDUA."/>
    <s v="Proceso y procedimientos de gestión de afilados revisados y aprobados"/>
    <d v="2020-01-01T00:00:00"/>
    <d v="2020-12-31T00:00:00"/>
    <n v="12"/>
    <n v="0"/>
    <n v="100"/>
    <x v="0"/>
    <n v="0"/>
  </r>
  <r>
    <x v="1"/>
    <x v="7"/>
    <x v="16"/>
    <x v="107"/>
    <s v="Proyectar los anexos técnicos para la presentación de la información de giro directo por parte de las EPS, aplicable a los dos regímenes y presentarlo ante el Minsalud"/>
    <s v="Anexos técnicos presentados a Minsalud para la presentación de la información de giro directo por parte de las EPS, aplicable a los dos regímenes."/>
    <d v="2020-02-01T00:00:00"/>
    <d v="2020-12-31T00:00:00"/>
    <n v="12"/>
    <n v="0"/>
    <n v="60"/>
    <x v="7"/>
    <n v="0"/>
  </r>
  <r>
    <x v="1"/>
    <x v="7"/>
    <x v="16"/>
    <x v="107"/>
    <s v="Revisar normativa vigente y proyectar ajustes para la optimización del proceso de giro directo de los recursos de la UPC de los regímenes contributivo y subsidiado"/>
    <s v="Proyecto de Decreto o Resolución presentado al Minsalud"/>
    <d v="2020-02-01T00:00:00"/>
    <d v="2020-12-31T00:00:00"/>
    <n v="12"/>
    <n v="0"/>
    <n v="40"/>
    <x v="7"/>
    <n v="0"/>
  </r>
  <r>
    <x v="1"/>
    <x v="7"/>
    <x v="16"/>
    <x v="108"/>
    <s v="Identificación del procedimiento para la custodia y aplicación de títulos de deposito judicial_x000a_"/>
    <s v="Procedimiento documentado"/>
    <d v="2020-02-01T00:00:00"/>
    <d v="2020-12-31T00:00:00"/>
    <n v="12"/>
    <n v="19679314.125"/>
    <n v="50"/>
    <x v="6"/>
    <n v="0"/>
  </r>
  <r>
    <x v="1"/>
    <x v="7"/>
    <x v="16"/>
    <x v="108"/>
    <s v="Identificación del procedimiento para la expedición de estados de cuenta_x000a_"/>
    <s v="Procedimiento documentado"/>
    <d v="2020-02-01T00:00:00"/>
    <d v="2020-12-31T00:00:00"/>
    <n v="12"/>
    <n v="19679314.125"/>
    <n v="50"/>
    <x v="6"/>
    <n v="0"/>
  </r>
  <r>
    <x v="1"/>
    <x v="7"/>
    <x v="16"/>
    <x v="109"/>
    <s v="Formulación, desarrollo e implementación del portal único de recaudo de los recursos del Sistema General de Seguridad Social en Salud"/>
    <s v="Documento que contenga el inventario de  fuentes de financiamiento con sistemas electrónico y/o referenciado de recaudo de la ADRES."/>
    <d v="2020-01-01T00:00:00"/>
    <d v="2020-12-31T00:00:00"/>
    <n v="12"/>
    <n v="26743848"/>
    <n v="34"/>
    <x v="8"/>
    <n v="0"/>
  </r>
  <r>
    <x v="1"/>
    <x v="7"/>
    <x v="16"/>
    <x v="109"/>
    <s v="Formulación, desarrollo e implementación del portal único de recaudo de los recursos del Sistema General de Seguridad Social en Salud"/>
    <s v="Documento que contenga el inventario de  fuentes de financiamiento sin sistemas electrónico y/o referenciado de recaudo de la ADRES."/>
    <d v="2020-01-01T00:00:00"/>
    <d v="2020-12-31T00:00:00"/>
    <n v="12"/>
    <n v="39941340"/>
    <n v="33"/>
    <x v="8"/>
    <n v="0"/>
  </r>
  <r>
    <x v="1"/>
    <x v="7"/>
    <x v="16"/>
    <x v="109"/>
    <s v="Formulación, desarrollo e implementación del portal único de recaudo de los recursos del Sistema General de Seguridad Social en Salud"/>
    <s v="Documento radicado con el Requerimiento Tecnológico "/>
    <d v="2020-01-01T00:00:00"/>
    <d v="2020-12-31T00:00:00"/>
    <n v="12"/>
    <n v="96655200"/>
    <n v="33"/>
    <x v="8"/>
    <n v="0"/>
  </r>
  <r>
    <x v="1"/>
    <x v="7"/>
    <x v="16"/>
    <x v="110"/>
    <s v="Ajustar el proceso de la liquidación de la Unidad de Pago por Capitación de los regímenes contributivo y subsidiado, que integre reglas, validaciones y controles para optimizar su operación"/>
    <s v="Documento radicado con el Requerimiento Tecnológico"/>
    <d v="2020-01-01T00:00:00"/>
    <d v="2020-12-31T00:00:00"/>
    <n v="12"/>
    <n v="233251740"/>
    <n v="34"/>
    <x v="8"/>
    <n v="0"/>
  </r>
  <r>
    <x v="1"/>
    <x v="7"/>
    <x v="16"/>
    <x v="110"/>
    <s v="Implementar proceso para integrar el resultado de los pagos efectuados con el sistima financiero de la ADRES."/>
    <s v="Documento radicado con el Requerimiento Tecnológico"/>
    <d v="2020-01-01T00:00:00"/>
    <d v="2020-12-31T00:00:00"/>
    <n v="12"/>
    <n v="47907360"/>
    <n v="33"/>
    <x v="8"/>
    <n v="0"/>
  </r>
  <r>
    <x v="1"/>
    <x v="7"/>
    <x v="16"/>
    <x v="111"/>
    <s v="Diseño e implementación de la contribución parcial en el régimen subsidiado en salud"/>
    <s v="Documento radicado con el Requerimiento Tecnológico de las especificaciones técnicas para el boton de recaudo y Boton de Recaudo."/>
    <d v="2020-01-01T00:00:00"/>
    <d v="2020-12-31T00:00:00"/>
    <n v="12"/>
    <n v="48327600"/>
    <n v="33"/>
    <x v="8"/>
    <n v="0"/>
  </r>
  <r>
    <x v="2"/>
    <x v="8"/>
    <x v="17"/>
    <x v="112"/>
    <s v="Elaborar y publicar piezas comunicativas"/>
    <s v="Pieza de comunicación conforme a la matriz de identificación de necesidades de comunicaciones externa, elaboradas y publicadas"/>
    <d v="2020-02-01T00:00:00"/>
    <d v="2020-12-31T00:00:00"/>
    <n v="12"/>
    <n v="11000000"/>
    <n v="33"/>
    <x v="3"/>
    <n v="0"/>
  </r>
  <r>
    <x v="2"/>
    <x v="8"/>
    <x v="17"/>
    <x v="112"/>
    <s v="Identificación de necesidades de comunicación externa"/>
    <s v="Matriz con la identificación de necesidades de comunicaciones externas "/>
    <d v="2020-04-01T00:00:00"/>
    <d v="2020-06-30T00:00:00"/>
    <n v="6"/>
    <n v="7529476"/>
    <n v="33"/>
    <x v="3"/>
    <n v="0"/>
  </r>
  <r>
    <x v="2"/>
    <x v="8"/>
    <x v="17"/>
    <x v="112"/>
    <s v="Seguimiento de publicaciones relacionadas con la gestión de la ADRES  redes sociales y medios de comunicación."/>
    <s v="Informe trimestral de monitoreo de la actividad en redes sociales y medios de comunicación asociados a la ADRES."/>
    <d v="2020-02-01T00:00:00"/>
    <d v="2020-12-31T00:00:00"/>
    <n v="12"/>
    <n v="15515284"/>
    <n v="34"/>
    <x v="3"/>
    <n v="0"/>
  </r>
  <r>
    <x v="2"/>
    <x v="8"/>
    <x v="17"/>
    <x v="113"/>
    <s v="Realizar actividades de relacionamiento y rendición de cuentas con actores del sector salud y partes interesadas"/>
    <s v="Evidencias gráficas, listados de asistencia y presentación en caso de que se cuente con esta "/>
    <d v="2020-04-01T00:00:00"/>
    <d v="2020-12-31T00:00:00"/>
    <n v="12"/>
    <n v="6000000"/>
    <n v="100"/>
    <x v="3"/>
    <n v="0"/>
  </r>
  <r>
    <x v="2"/>
    <x v="8"/>
    <x v="17"/>
    <x v="114"/>
    <s v="Estrategia de sensibilización y participación interna y externa sobre el ejercicio de rendición de cuentas"/>
    <s v="Informe descriptivo de actividades realizadas en la campaña, compilando las evidencias gráficas de su implementación entregado a la lider de rendición de cuentas. _x000a_Piezas audiovisuales utilizadas en el ejercicio de rendición de cuentas "/>
    <d v="2020-04-01T00:00:00"/>
    <d v="2020-06-30T00:00:00"/>
    <n v="6"/>
    <n v="9126638"/>
    <n v="50"/>
    <x v="3"/>
    <n v="0"/>
  </r>
  <r>
    <x v="2"/>
    <x v="8"/>
    <x v="17"/>
    <x v="114"/>
    <s v="Informe de la audiencia de rendición de cuentas, elaborado y publicado"/>
    <s v="informe de la audiencia de rendición de cuentas, elaborado y publicado"/>
    <d v="2020-04-01T00:00:00"/>
    <d v="2020-09-30T00:00:00"/>
    <n v="9"/>
    <n v="0"/>
    <n v="50"/>
    <x v="1"/>
    <n v="0"/>
  </r>
  <r>
    <x v="2"/>
    <x v="8"/>
    <x v="17"/>
    <x v="115"/>
    <s v="Forumación de la Estrategia de Rendición de Cuentas y participación ciudadana"/>
    <s v="Estrategia de Rendición de Cuentas y participación ciudadana, formulada"/>
    <d v="2020-02-01T00:00:00"/>
    <d v="2020-05-30T00:00:00"/>
    <n v="5"/>
    <n v="0"/>
    <n v="33"/>
    <x v="3"/>
    <n v="0"/>
  </r>
  <r>
    <x v="2"/>
    <x v="8"/>
    <x v="17"/>
    <x v="115"/>
    <s v="Realizar jornadas de pedagogía sobre el funcionamiento de la ADRES, el flujo de recursos y las novedades en su operación derivadas del PND"/>
    <s v="Listados de asistencia y formato de participación ciudadana diligenciado"/>
    <d v="2020-06-01T00:00:00"/>
    <d v="2020-12-31T00:00:00"/>
    <n v="12"/>
    <n v="0"/>
    <n v="34"/>
    <x v="3"/>
    <n v="0"/>
  </r>
  <r>
    <x v="2"/>
    <x v="8"/>
    <x v="17"/>
    <x v="115"/>
    <s v="Realizar seguimiento a la Estrategia de Rendición de Cuentas y participación ciudadana"/>
    <s v="Informe anual de la implementación de la Estrategia de Rendición de Cuentas y participación ciudadana "/>
    <d v="2020-02-01T00:00:00"/>
    <d v="2020-12-31T00:00:00"/>
    <n v="12"/>
    <n v="0"/>
    <n v="33"/>
    <x v="1"/>
    <n v="0"/>
  </r>
  <r>
    <x v="3"/>
    <x v="9"/>
    <x v="18"/>
    <x v="116"/>
    <s v="Definir la metodología para el costeo de la operación institucional con base en los procesos."/>
    <s v="Documento metodológico para costear la operación institucional."/>
    <d v="2020-02-02T00:00:00"/>
    <d v="2020-08-31T00:00:00"/>
    <n v="8"/>
    <n v="0"/>
    <n v="23"/>
    <x v="2"/>
    <n v="0"/>
  </r>
  <r>
    <x v="3"/>
    <x v="9"/>
    <x v="18"/>
    <x v="116"/>
    <s v="Desarrollar mesas de trabajo con las diferentes áreas para la definición de la metodología de costeo."/>
    <s v="Actas o listados de asistencia de las mesas de tragajo desarrolladas"/>
    <d v="2020-05-01T00:00:00"/>
    <d v="2020-11-30T00:00:00"/>
    <n v="11"/>
    <n v="0"/>
    <n v="9"/>
    <x v="2"/>
    <n v="0"/>
  </r>
  <r>
    <x v="3"/>
    <x v="9"/>
    <x v="18"/>
    <x v="116"/>
    <s v="Diseñar esquema de monitoreo para la medición de la eficiencia de los recursos de la UGG"/>
    <s v="Esquema de monitoreo diseñado"/>
    <d v="2020-05-01T00:00:00"/>
    <d v="2020-11-30T00:00:00"/>
    <n v="11"/>
    <n v="0"/>
    <n v="17"/>
    <x v="2"/>
    <n v="0"/>
  </r>
  <r>
    <x v="3"/>
    <x v="9"/>
    <x v="18"/>
    <x v="116"/>
    <s v="Diseño de indicadores de eficiencia"/>
    <s v="Fichas técnica de los indicadores"/>
    <d v="2020-02-02T00:00:00"/>
    <d v="2020-10-30T00:00:00"/>
    <n v="10"/>
    <n v="0"/>
    <n v="14"/>
    <x v="2"/>
    <n v="0"/>
  </r>
  <r>
    <x v="3"/>
    <x v="9"/>
    <x v="18"/>
    <x v="116"/>
    <s v="Generar la línea base de costeo de la operación."/>
    <s v="Linea base definida"/>
    <d v="2020-02-02T00:00:00"/>
    <d v="2020-08-30T00:00:00"/>
    <n v="8"/>
    <n v="0"/>
    <n v="23"/>
    <x v="2"/>
    <n v="0"/>
  </r>
  <r>
    <x v="3"/>
    <x v="9"/>
    <x v="18"/>
    <x v="116"/>
    <s v="Identificar los productos objeto de costeo "/>
    <s v="Productos de la operación de la Adres identificados que serán objeto de costeo para medición de eficienca de gestión de recursos."/>
    <d v="2020-02-02T00:00:00"/>
    <d v="2020-05-30T00:00:00"/>
    <n v="5"/>
    <n v="0"/>
    <n v="14"/>
    <x v="2"/>
    <n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2">
  <r>
    <x v="0"/>
    <x v="0"/>
    <x v="0"/>
    <x v="0"/>
    <s v="Revisar, ajustar y mejorar la configuración y operación de los activos de TI que soportan la plataforma tecnológica crítica de la ADRES."/>
    <s v="Informe de configuración y mejoramiento de:_x000a_- RED LAN_x000a_- FIREWALL_x000a_- RED WAN_x000a_- Directorio Activo_x000a_"/>
    <d v="2020-01-01T00:00:00"/>
    <d v="2020-06-30T00:00:00"/>
    <n v="6"/>
    <n v="0"/>
    <n v="100"/>
    <x v="0"/>
    <n v="0"/>
    <s v="En desarrollo"/>
    <n v="0"/>
    <s v="Programado"/>
    <x v="0"/>
    <s v=""/>
    <s v="20200331. Se realizó Assestment de la configuración de la Red LAN de la ADRES, dentro de los resultados definidos quedó definido realizar modificaciones físicas a la configuración de los elementos de RED, el cual, conforme a plan de trabajo se llevará a cabo dentro del segundo semestre, una vez, se inicie la operación en sitio dentro de la ADRES._x000a_Frente al directorio activo, se realizo verificación de la configuración de la sincronización del Directorio entre el centro de datos principal, la sede y Microsoft Azure. _x000a__x000a_Como evidencia, se deja avances de las actividades que se han ejecutado hasta el momento teniendo en cuenta que esta actividad no ha finalizado."/>
    <s v="Ninguna dentro del periodo"/>
    <s v="Ver: Trim I\mejoramientoLAN"/>
    <s v="Programado"/>
    <s v="Si"/>
    <n v="100"/>
    <n v="0"/>
    <n v="0"/>
    <n v="0"/>
    <s v="No programado"/>
    <s v="No"/>
    <s v=""/>
    <n v="0"/>
    <n v="0"/>
    <n v="0"/>
    <s v="No programado"/>
    <s v="No"/>
    <s v=""/>
    <n v="0"/>
    <n v="0"/>
    <n v="0"/>
  </r>
  <r>
    <x v="0"/>
    <x v="0"/>
    <x v="0"/>
    <x v="1"/>
    <s v="Fortalecer la gestión de riesgos asociados a servicios tecnológicos al definir los mecanismos de alta disponibilidad a niveles de bases de datos "/>
    <s v="Alta disponibilidad a nivel de bases de datos en operación"/>
    <d v="2020-08-06T00:00:00"/>
    <d v="2020-11-25T00:00:00"/>
    <n v="11"/>
    <n v="0"/>
    <n v="100"/>
    <x v="0"/>
    <n v="0"/>
    <s v="Nueva"/>
    <n v="0"/>
    <s v="No programado"/>
    <x v="0"/>
    <s v=""/>
    <n v="0"/>
    <n v="0"/>
    <n v="0"/>
    <s v="No programado"/>
    <s v="No"/>
    <s v=""/>
    <n v="0"/>
    <n v="0"/>
    <n v="0"/>
    <s v="Programado"/>
    <s v="No"/>
    <s v=""/>
    <n v="0"/>
    <n v="0"/>
    <n v="0"/>
    <s v="Programado"/>
    <s v="Si"/>
    <n v="100"/>
    <n v="0"/>
    <n v="0"/>
    <n v="0"/>
  </r>
  <r>
    <x v="0"/>
    <x v="0"/>
    <x v="0"/>
    <x v="2"/>
    <s v="Socializar los procedimientos relacionados al proceso de Arquitectura empresarial"/>
    <s v="Memorias de la socialización (Presentación, listados de asistencia)"/>
    <d v="2020-02-01T00:00:00"/>
    <d v="2020-07-31T00:00:00"/>
    <n v="7"/>
    <n v="0"/>
    <n v="100"/>
    <x v="0"/>
    <n v="0"/>
    <s v="En desarrollo"/>
    <n v="0"/>
    <s v="Programado"/>
    <x v="0"/>
    <s v=""/>
    <s v="20200331: Una vez terminado el contrato de Perla Rojas, como entregable se contó con la definición de los procedimientos de Arquitectura Empresarial que harán parte del proceso Arquitectura y Proyectos de TI. Una vez, conocidos fueron revisados por la OAPCR, los cuales fueron entregados para comentarios a la DGTIC en la última semana de marzo."/>
    <s v="No aplica para la presente actividad"/>
    <s v="Ver: Trim I\AE"/>
    <s v="Programado"/>
    <s v="No"/>
    <s v=""/>
    <n v="0"/>
    <n v="0"/>
    <n v="0"/>
    <s v="Programado"/>
    <s v="Si"/>
    <n v="100"/>
    <n v="0"/>
    <n v="0"/>
    <n v="0"/>
    <s v="No programado"/>
    <s v="No"/>
    <s v=""/>
    <n v="0"/>
    <n v="0"/>
    <n v="0"/>
  </r>
  <r>
    <x v="0"/>
    <x v="0"/>
    <x v="0"/>
    <x v="3"/>
    <s v="Diseñar, definir y apropiar una ATR por la DGTIC para toda la ADRES"/>
    <s v="Documentos de la ATR_x000a__x000a_Registro de actividades asociadas al uso y apropiación de la ATR"/>
    <d v="2020-03-01T00:00:00"/>
    <d v="2020-12-31T00:00:00"/>
    <n v="12"/>
    <n v="0"/>
    <n v="100"/>
    <x v="0"/>
    <n v="0"/>
    <s v="En desarrollo"/>
    <n v="0"/>
    <s v="Programado"/>
    <x v="0"/>
    <s v=""/>
    <s v="20200331. Desde 2019 y en el 1er trimestre se llevó a cabo la revisión y actualización de los diferentes procedimientos del grupo de Soporte de TI, dentro de estos documentos se encuentra el procedimiento de Gestión de Capacidad el cual será parte de la definición de la Arquitectura Tecnológica de Referencia- ATR._x000a__x000a_Como evidencia, se relaciona el documento de este procedimiento que será publicado y socializado"/>
    <s v="Ninguna dentro del periodo"/>
    <s v="Ver: Trim I\ATR"/>
    <s v="Programado"/>
    <s v="No"/>
    <s v=""/>
    <n v="0"/>
    <n v="0"/>
    <n v="0"/>
    <s v="Programado"/>
    <s v="No"/>
    <s v=""/>
    <n v="0"/>
    <n v="0"/>
    <n v="0"/>
    <s v="Programado"/>
    <s v="Si"/>
    <n v="100"/>
    <n v="0"/>
    <n v="0"/>
    <n v="0"/>
  </r>
  <r>
    <x v="0"/>
    <x v="0"/>
    <x v="0"/>
    <x v="4"/>
    <s v="Realizar la contratación de nube privada para prestar servicio de nube privada"/>
    <s v="Contrato adjudicado_x000a_al nuevo proveedor de nube privada"/>
    <d v="2020-01-31T00:00:00"/>
    <d v="2020-05-31T00:00:00"/>
    <n v="5"/>
    <n v="0"/>
    <n v="60"/>
    <x v="0"/>
    <n v="0"/>
    <s v="En desarrollo"/>
    <n v="0"/>
    <s v="Programado"/>
    <x v="0"/>
    <s v=""/>
    <s v="20200331. Dentro del 1er trimestre se adelantó el proceso precontratual de Nube Privada; con corte al presente informe se finalizó la elaboración del simulador y documentos de estudios previos._x000a__x000a_Como evidencia de las actividades realizadas se relaciona  correo electrónico enviado al Grupo Interno de Gestión de Contratación, indicando la urgencia del inicio del proceso (Se adjuntó en este: documentos de simulador y estudios previos)"/>
    <s v="Ninguna dentro del periodo"/>
    <s v="Ver: Trim I\nubePrivada"/>
    <s v="Programado"/>
    <s v="Si"/>
    <n v="60"/>
    <n v="0"/>
    <n v="0"/>
    <n v="0"/>
    <s v="No programado"/>
    <s v="No"/>
    <s v=""/>
    <n v="0"/>
    <n v="0"/>
    <n v="0"/>
    <s v="No programado"/>
    <s v="No"/>
    <s v=""/>
    <n v="0"/>
    <n v="0"/>
    <n v="0"/>
  </r>
  <r>
    <x v="0"/>
    <x v="0"/>
    <x v="0"/>
    <x v="4"/>
    <s v="realizar migración al nuevo proveedor de nube privada."/>
    <s v="Informe de migración e infraestructura instalada"/>
    <d v="2020-03-17T00:00:00"/>
    <d v="2020-07-31T00:00:00"/>
    <n v="7"/>
    <n v="0"/>
    <n v="40"/>
    <x v="0"/>
    <n v="0"/>
    <s v="En desarrollo"/>
    <n v="0"/>
    <s v="Programado"/>
    <x v="0"/>
    <s v=""/>
    <s v="20200331. Dentro del 1er trimestre se adelantó el proceso precontratual de Nube Privada; con corte al presente informe se finalizó la elaboración del simulador y documentos de estudios previos._x000a__x000a_Esta actividad iniciará una vez sea adjudicado el contrato de Nube privada"/>
    <s v="Ninguna dentro del periodo"/>
    <s v="No aplica para el presente seguimiento"/>
    <s v="Programado"/>
    <s v="No"/>
    <s v=""/>
    <n v="0"/>
    <n v="0"/>
    <n v="0"/>
    <s v="Programado"/>
    <s v="Si"/>
    <n v="40"/>
    <n v="0"/>
    <n v="0"/>
    <n v="0"/>
    <s v="No programado"/>
    <s v="No"/>
    <s v=""/>
    <n v="0"/>
    <n v="0"/>
    <n v="0"/>
  </r>
  <r>
    <x v="0"/>
    <x v="0"/>
    <x v="0"/>
    <x v="5"/>
    <s v="Fortalecer la gestión de riesgos asociados a servicios tecnológicos al revisar y ajustar el Plan de Recuperación de Desastres - DRP"/>
    <s v="DRP ajustado"/>
    <d v="2020-08-06T00:00:00"/>
    <d v="2020-11-25T00:00:00"/>
    <n v="11"/>
    <n v="0"/>
    <n v="100"/>
    <x v="0"/>
    <n v="0"/>
    <s v="Nueva"/>
    <n v="0"/>
    <s v="No programado"/>
    <x v="0"/>
    <s v=""/>
    <n v="0"/>
    <n v="0"/>
    <n v="0"/>
    <s v="No programado"/>
    <s v="No"/>
    <s v=""/>
    <n v="0"/>
    <n v="0"/>
    <n v="0"/>
    <s v="Programado"/>
    <s v="No"/>
    <s v=""/>
    <n v="0"/>
    <n v="0"/>
    <n v="0"/>
    <s v="Programado"/>
    <s v="Si"/>
    <n v="100"/>
    <n v="0"/>
    <n v="0"/>
    <n v="0"/>
  </r>
  <r>
    <x v="0"/>
    <x v="0"/>
    <x v="0"/>
    <x v="6"/>
    <s v="Fortalecer la gestión de riesgos asociados a servicios tecnológicos al implementar las acciones requeridas para cerrar las brechas en el MSPI identificadas a través de la herramienta de diagnóstico de MinTIC"/>
    <s v="Declaración de aplicabilidad  evaluada con su plan de implementación"/>
    <d v="2020-06-25T00:00:00"/>
    <d v="2020-09-19T00:00:00"/>
    <n v="9"/>
    <n v="0"/>
    <n v="100"/>
    <x v="0"/>
    <n v="0"/>
    <s v="Nueva"/>
    <n v="0"/>
    <s v="No programado"/>
    <x v="0"/>
    <s v=""/>
    <n v="0"/>
    <n v="0"/>
    <n v="0"/>
    <s v="Programado"/>
    <s v="No"/>
    <s v=""/>
    <n v="0"/>
    <n v="0"/>
    <n v="0"/>
    <s v="Programado"/>
    <s v="Si"/>
    <n v="100"/>
    <n v="0"/>
    <n v="0"/>
    <n v="0"/>
    <s v="No programado"/>
    <s v="No"/>
    <s v=""/>
    <n v="0"/>
    <n v="0"/>
    <n v="0"/>
  </r>
  <r>
    <x v="0"/>
    <x v="0"/>
    <x v="0"/>
    <x v="7"/>
    <s v="Fortalecer la gestión de riesgos asociados a servicios tecnológicos con la implementación de un mecanismo de auditoria al acceso de los datos y uno de previsión de perdida o fuga de datos (DLP)"/>
    <s v="Mecanismo de auditoria al acceso de los datos en operación_x000a__x000a_Mecanismo de prevención de fuga o perdida de datos (DLP)"/>
    <d v="2020-03-02T00:00:00"/>
    <d v="2020-08-31T00:00:00"/>
    <n v="8"/>
    <n v="0"/>
    <n v="100"/>
    <x v="0"/>
    <n v="0"/>
    <s v="En desarrollo"/>
    <n v="0"/>
    <s v="Programado"/>
    <x v="0"/>
    <s v=""/>
    <s v="20200331. En este trimestre se ha realizado revisión de diferentes soluciones técnicas frente al mecanismo de auditoria al acceso de los datos en operación, para lo cual a manera de borrador se cuenta con documentos relacionados a las especificaciones ténicas para iniciar solicitud de información a proveedor conforme lo definido dentro del Manual de Contratación de la ADRES."/>
    <s v="Ninguna dentro del periodo"/>
    <s v="Ver: Trim I\UsuariosPrivilegiados"/>
    <s v="Programado"/>
    <s v="No"/>
    <s v=""/>
    <n v="0"/>
    <n v="0"/>
    <n v="0"/>
    <s v="Programado"/>
    <s v="Si"/>
    <n v="100"/>
    <n v="0"/>
    <n v="0"/>
    <n v="0"/>
    <s v="No programado"/>
    <s v="No"/>
    <s v=""/>
    <n v="0"/>
    <n v="0"/>
    <n v="0"/>
  </r>
  <r>
    <x v="0"/>
    <x v="0"/>
    <x v="0"/>
    <x v="8"/>
    <s v="Realizar el seguimiento a la ejecución del PETI"/>
    <s v="2 Informes de seguimiento y ejecución."/>
    <d v="2020-01-01T00:00:00"/>
    <d v="2020-12-31T00:00:00"/>
    <n v="12"/>
    <n v="0"/>
    <n v="100"/>
    <x v="0"/>
    <n v="0"/>
    <s v="En desarrollo"/>
    <n v="0"/>
    <s v="Programado"/>
    <x v="0"/>
    <s v=""/>
    <s v="2020331:Se solicitó la  modificación de la actividad  Realizar informes trimestrales de seguimiento a la implementación y ejecución del PETI a Realizar informes semestrales de seguimiento a la implementación y ejecución del PETI, teniendo en cuenta que al ser la primera versión del PETI, y los proyectos se están empezando a ejecutar."/>
    <s v="Ninguna dentro del periodo"/>
    <s v="Ver: Trim I\PETI_informes"/>
    <s v="Programado"/>
    <s v="No"/>
    <s v=""/>
    <n v="0"/>
    <n v="0"/>
    <n v="0"/>
    <s v="Programado"/>
    <s v="No"/>
    <s v=""/>
    <n v="0"/>
    <n v="0"/>
    <n v="0"/>
    <s v="Programado"/>
    <s v="Si"/>
    <n v="100"/>
    <n v="0"/>
    <n v="0"/>
    <n v="0"/>
  </r>
  <r>
    <x v="0"/>
    <x v="0"/>
    <x v="0"/>
    <x v="9"/>
    <s v="Actualizar a últimas versiones de la plataforma tecnológica (software base)"/>
    <s v="Informe de migración a y plataforma tecnológica operando en última versión estable."/>
    <d v="2020-03-01T00:00:00"/>
    <d v="2020-12-31T00:00:00"/>
    <n v="12"/>
    <n v="0"/>
    <n v="100"/>
    <x v="0"/>
    <n v="0"/>
    <s v="En desarrollo"/>
    <n v="0"/>
    <s v="Programado"/>
    <x v="0"/>
    <s v=""/>
    <s v="20200331. Teniendo en cuenta que el Centro de Datos será cambiado (ver actividad: &quot;Realizar la contratación de nube privada para prestar servicio de nube privada&quot;).  Con el fin de cumplir la necesidad expuesta en la presente actividad dentro de los requerimientos técnicos asociados en el proceso contractual se incluyo que el proveedor debe cumplir con licenciamiento de Sistema Operativo y Motor de Base de Datos a últimas vesiones._x000a__x000a_Esta actividad iniciará una vez sea adjudicado el contrato de Nube privada"/>
    <s v="Ninguna dentro del periodo"/>
    <s v="Ver: Trim I\nubePrivada"/>
    <s v="Programado"/>
    <s v="No"/>
    <s v=""/>
    <n v="0"/>
    <n v="0"/>
    <n v="0"/>
    <s v="Programado"/>
    <s v="No"/>
    <s v=""/>
    <n v="0"/>
    <n v="0"/>
    <n v="0"/>
    <s v="Programado"/>
    <s v="Si"/>
    <n v="100"/>
    <n v="0"/>
    <n v="0"/>
    <n v="0"/>
  </r>
  <r>
    <x v="0"/>
    <x v="0"/>
    <x v="0"/>
    <x v="10"/>
    <s v="Mejorar la gestión y operación de la Dirección de Gestión de TIC"/>
    <s v="Procesos de gestión de DGTIC aprobados y adoptados."/>
    <d v="2020-04-01T00:00:00"/>
    <d v="2020-08-31T00:00:00"/>
    <n v="8"/>
    <n v="0"/>
    <n v="100"/>
    <x v="0"/>
    <n v="0"/>
    <s v="Nueva"/>
    <n v="0"/>
    <s v="No programado"/>
    <x v="0"/>
    <s v=""/>
    <n v="0"/>
    <n v="0"/>
    <n v="0"/>
    <s v="Programado"/>
    <s v="No"/>
    <s v=""/>
    <n v="0"/>
    <n v="0"/>
    <n v="0"/>
    <s v="Programado"/>
    <s v="Si"/>
    <n v="100"/>
    <n v="0"/>
    <n v="0"/>
    <n v="0"/>
    <s v="No programado"/>
    <s v="No"/>
    <s v=""/>
    <n v="0"/>
    <n v="0"/>
    <n v="0"/>
  </r>
  <r>
    <x v="0"/>
    <x v="0"/>
    <x v="0"/>
    <x v="11"/>
    <s v="Formular una propuesta para un ajuste en la organización actual de la DGTIC"/>
    <s v="Propuesta de ajuste organizacional de la planta actual de la DGTIC"/>
    <d v="2020-06-01T00:00:00"/>
    <d v="2020-08-31T00:00:00"/>
    <n v="8"/>
    <n v="0"/>
    <n v="100"/>
    <x v="0"/>
    <n v="0"/>
    <s v="Nueva"/>
    <n v="0"/>
    <s v="No programado"/>
    <x v="0"/>
    <s v=""/>
    <n v="0"/>
    <n v="0"/>
    <n v="0"/>
    <s v="Programado"/>
    <s v="No"/>
    <s v=""/>
    <n v="0"/>
    <n v="0"/>
    <n v="0"/>
    <s v="Programado"/>
    <s v="Si"/>
    <n v="100"/>
    <n v="0"/>
    <n v="0"/>
    <n v="0"/>
    <s v="No programado"/>
    <s v="No"/>
    <s v=""/>
    <n v="0"/>
    <n v="0"/>
    <n v="0"/>
  </r>
  <r>
    <x v="0"/>
    <x v="0"/>
    <x v="1"/>
    <x v="12"/>
    <s v="Fortalecer el proceso de gestión documental con la implementación y puesta en operación del sistema de información ORFEO"/>
    <s v="Orfeo en operación"/>
    <d v="2020-02-10T00:00:00"/>
    <d v="2020-10-16T00:00:00"/>
    <n v="10"/>
    <n v="0"/>
    <n v="100"/>
    <x v="0"/>
    <n v="0"/>
    <s v="En desarrollo"/>
    <n v="0"/>
    <s v="Programado"/>
    <x v="0"/>
    <s v=""/>
    <s v="20200331: El proceso fue adjudicado el 30 de enero de 2020 con contrato número 106 del 2020. El 10 de febrero se dio inicio del proyecto y con corte al último seguimiento (17/03/2020) antes del presente informe se tiene un avance real del 16.72%. _x000a_Sin embargo, con corte al presente informe las actividades relacionadas al Alistamiento y entrega del acceso de la plataforma tecnológica por parte de ADRES e  Instalación de la aplicación (código fuente y protocolos de comunicación) ya se encuentra finalizadas. _x000a__x000a_Quedando pendiente por finalizar: Alistamiento de usuarios terceros y Matriz TRD."/>
    <s v="No aplica para la presente actividad"/>
    <s v="Ver: Trim I\Orfeo"/>
    <s v="Programado"/>
    <s v="No"/>
    <s v=""/>
    <n v="0"/>
    <n v="0"/>
    <n v="0"/>
    <s v="Programado"/>
    <s v="No"/>
    <s v=""/>
    <n v="0"/>
    <n v="0"/>
    <n v="0"/>
    <s v="Programado"/>
    <s v="Si"/>
    <n v="100"/>
    <n v="0"/>
    <n v="0"/>
    <n v="0"/>
  </r>
  <r>
    <x v="0"/>
    <x v="0"/>
    <x v="1"/>
    <x v="13"/>
    <s v="Realizar las adecuaciones o implementaciones para contar con una solución tecnológica que soporte el proceso de compra de cartera, Reintegros, Corrección de Registros Aprobados, Giro Directo _x000a_Contribución Parcial, Incapacidades, Prestaciones Económicas."/>
    <s v="Solución tecnológica que soporte el proceso de compra de cartera implementado"/>
    <d v="2020-02-01T00:00:00"/>
    <d v="2020-12-31T00:00:00"/>
    <n v="12"/>
    <n v="0"/>
    <n v="100"/>
    <x v="0"/>
    <n v="0"/>
    <s v="En desarrollo"/>
    <n v="0"/>
    <s v="Programado"/>
    <x v="0"/>
    <s v=""/>
    <s v="20200331:Se realizó una propuesta   por parte de la DGTIC al área funcional encargada, validando como se llevará la solicitud de compra de cartera (contingencia Emergencia sanitaria), en la cual se definió alcance de la solución enmarcada dentro del uso de CRM a través de flujos de trabajo."/>
    <s v="No aplica para la presente actividad"/>
    <s v="Ver: Trim I\CompraCartera"/>
    <s v="Programado"/>
    <s v="No"/>
    <s v=""/>
    <n v="0"/>
    <n v="0"/>
    <n v="0"/>
    <s v="Programado"/>
    <s v="No"/>
    <s v=""/>
    <n v="0"/>
    <n v="0"/>
    <n v="0"/>
    <s v="Programado"/>
    <s v="Si"/>
    <n v="100"/>
    <n v="0"/>
    <n v="0"/>
    <n v="0"/>
  </r>
  <r>
    <x v="0"/>
    <x v="0"/>
    <x v="1"/>
    <x v="14"/>
    <s v="Realizar las adecuaciones o implementaciones para contar con una solución tecnológica que soporte los cambios normativos de recobros, reclamaciones y reconocimiento y liquidación de UPC."/>
    <s v="Soluciones tecnológicas para fortalecer&lt; los proceso de recobros, reclamaciones y  reconocimiento y liquidación de UPC implementada"/>
    <d v="2020-02-01T00:00:00"/>
    <d v="2020-12-31T00:00:00"/>
    <n v="12"/>
    <n v="0"/>
    <n v="100"/>
    <x v="0"/>
    <n v="0"/>
    <s v="En desarrollo"/>
    <n v="0"/>
    <s v="Programado"/>
    <x v="0"/>
    <s v=""/>
    <s v="20200331. _x000a_Durante este trimestre, frente a reclamaciones  no se ha llevado a cabo nuevos desarrollos o adecuaciones al sistema de información._x000a__x000a_Frente a recobros, se está trabajando en la reingenieria para adptación de punto final, cuyo fue requerimiento creado con tiquete número CAS-106989-Y7Z7Y2, conforme al procedimiento de gestión de requerimiento."/>
    <s v="No aplica para la presente actividad"/>
    <s v="Ver: Trim I\Adecuaciones"/>
    <s v="Programado"/>
    <s v="No"/>
    <s v=""/>
    <n v="0"/>
    <n v="0"/>
    <n v="0"/>
    <s v="Programado"/>
    <s v="No"/>
    <s v=""/>
    <n v="0"/>
    <n v="0"/>
    <n v="0"/>
    <s v="Programado"/>
    <s v="Si"/>
    <n v="100"/>
    <n v="0"/>
    <n v="0"/>
    <n v="0"/>
  </r>
  <r>
    <x v="0"/>
    <x v="0"/>
    <x v="1"/>
    <x v="15"/>
    <s v="Identificar e implementar los requerimientos funcionales y tecnológicos relacionados a la Gestión de Afiliados"/>
    <s v="Mecanismos que soportan el proceso de gestión de afiliados Fortalecidos en construcción (Fecha estimada de terminación 22/03/2021)"/>
    <d v="2020-08-11T00:00:00"/>
    <d v="2020-12-31T00:00:00"/>
    <n v="12"/>
    <n v="0"/>
    <n v="50"/>
    <x v="0"/>
    <n v="0"/>
    <s v="Nueva"/>
    <n v="0"/>
    <s v="No programado"/>
    <x v="0"/>
    <s v=""/>
    <n v="0"/>
    <n v="0"/>
    <n v="0"/>
    <s v="No programado"/>
    <s v="No"/>
    <s v=""/>
    <n v="0"/>
    <n v="0"/>
    <n v="0"/>
    <s v="Programado"/>
    <s v="No"/>
    <s v=""/>
    <n v="0"/>
    <n v="0"/>
    <n v="0"/>
    <s v="Programado"/>
    <s v="Si"/>
    <n v="50"/>
    <n v="0"/>
    <n v="0"/>
    <n v="0"/>
  </r>
  <r>
    <x v="0"/>
    <x v="0"/>
    <x v="1"/>
    <x v="15"/>
    <s v="Identificar e implementar los requerimientos funcionales y tecnológicos relacionados a mejorar los canales de entrega de datos de afiliados a la BDUA"/>
    <s v="Documento de requerimientos funcionales y tecnológicos para los web Services. _x000a_Documentación técnica de los web Services definidos."/>
    <d v="2020-01-01T00:00:00"/>
    <d v="2020-12-31T00:00:00"/>
    <n v="12"/>
    <n v="0"/>
    <n v="50"/>
    <x v="0"/>
    <n v="0"/>
    <s v="En desarrollo"/>
    <n v="0"/>
    <s v="Programado"/>
    <x v="0"/>
    <s v=""/>
    <s v="20200331. Esta actividad conforme con la planeación interna, se empezará a desarrollar una vez se termine las  actividades &quot;Definir las características que perfilan la calidad de los datos &quot;Definir y diseñar la arquitectura de datos&quot;"/>
    <s v="Ninguna dentro del periodo"/>
    <s v="No aplica para el presente seguimiento"/>
    <s v="Programado"/>
    <s v="No"/>
    <s v=""/>
    <n v="0"/>
    <n v="0"/>
    <n v="0"/>
    <s v="Programado"/>
    <s v="No"/>
    <s v=""/>
    <n v="0"/>
    <n v="0"/>
    <n v="0"/>
    <s v="Programado"/>
    <s v="Si"/>
    <n v="50"/>
    <n v="0"/>
    <n v="0"/>
    <n v="0"/>
  </r>
  <r>
    <x v="0"/>
    <x v="1"/>
    <x v="2"/>
    <x v="16"/>
    <s v="Construir y poblar la base de datos maestra y de referencia inicial Fase I"/>
    <s v="Base de datos maestra y de referencia poblada"/>
    <d v="2020-05-05T00:00:00"/>
    <d v="2020-11-02T00:00:00"/>
    <n v="11"/>
    <n v="0"/>
    <n v="100"/>
    <x v="0"/>
    <n v="0"/>
    <s v="Nueva"/>
    <n v="0"/>
    <s v="No programado"/>
    <x v="0"/>
    <s v=""/>
    <n v="0"/>
    <n v="0"/>
    <n v="0"/>
    <s v="Programado"/>
    <s v="No"/>
    <s v=""/>
    <n v="0"/>
    <n v="0"/>
    <n v="0"/>
    <s v="Programado"/>
    <s v="No"/>
    <s v=""/>
    <n v="0"/>
    <n v="0"/>
    <n v="0"/>
    <s v="Programado"/>
    <s v="Si"/>
    <n v="100"/>
    <n v="0"/>
    <n v="0"/>
    <n v="0"/>
  </r>
  <r>
    <x v="0"/>
    <x v="1"/>
    <x v="2"/>
    <x v="17"/>
    <s v="Construir y poblar una bodega de datos"/>
    <s v="Bodega de datos"/>
    <d v="2020-03-31T00:00:00"/>
    <d v="2020-12-31T00:00:00"/>
    <n v="12"/>
    <n v="0"/>
    <n v="100"/>
    <x v="0"/>
    <n v="0"/>
    <s v="En desarrollo"/>
    <n v="0"/>
    <s v="Programado"/>
    <x v="0"/>
    <s v=""/>
    <s v="20200331. Esta actividad conforme con la Fecha Inicial programada no se ha comenzado."/>
    <s v="Ninguna dentro del periodo"/>
    <s v="No aplica para el presente seguimiento"/>
    <s v="Programado"/>
    <s v="No"/>
    <s v=""/>
    <n v="0"/>
    <n v="0"/>
    <n v="0"/>
    <s v="Programado"/>
    <s v="No"/>
    <s v=""/>
    <n v="0"/>
    <n v="0"/>
    <n v="0"/>
    <s v="Programado"/>
    <s v="Si"/>
    <n v="100"/>
    <n v="0"/>
    <n v="0"/>
    <n v="0"/>
  </r>
  <r>
    <x v="0"/>
    <x v="1"/>
    <x v="2"/>
    <x v="18"/>
    <s v="Definir las características que perfilan la calidad de los datos"/>
    <s v="Perfilamiento de datos"/>
    <d v="2020-03-01T00:00:00"/>
    <d v="2020-07-31T00:00:00"/>
    <n v="7"/>
    <n v="0"/>
    <n v="100"/>
    <x v="0"/>
    <n v="0"/>
    <s v="En desarrollo"/>
    <n v="0"/>
    <s v="Programado"/>
    <x v="0"/>
    <s v=""/>
    <s v="20200331. Al interior de la DGTIC se inició con la definición de las características de perfilamiento de la calidad de los datos. Para lo cual se llevó a cabo la identificación de datos por régimen (contributivo, subsidiado, excepción, tal como se puede ver dentro de la evidencia adjunta para la presente actividad._x000a__x000a_Se aclara que teniendo en cuenta la fecha de duración de esta actividad, la evidencia reportada es de manera parcial"/>
    <s v="Ninguna dentro del periodo"/>
    <s v="Ver: Trim I\PerfilamientoDatos"/>
    <s v="Programado"/>
    <s v="No"/>
    <s v=""/>
    <n v="0"/>
    <n v="0"/>
    <n v="0"/>
    <s v="Programado"/>
    <s v="Si"/>
    <n v="100"/>
    <n v="0"/>
    <n v="0"/>
    <n v="0"/>
    <s v="No programado"/>
    <s v="No"/>
    <s v=""/>
    <n v="0"/>
    <n v="0"/>
    <n v="0"/>
  </r>
  <r>
    <x v="0"/>
    <x v="1"/>
    <x v="2"/>
    <x v="19"/>
    <s v="Generar y publicar conjunto de datos abiertos"/>
    <s v="Conjunto de datos abiertos publicado"/>
    <d v="2020-03-01T00:00:00"/>
    <d v="2020-06-30T00:00:00"/>
    <n v="6"/>
    <n v="0"/>
    <n v="100"/>
    <x v="0"/>
    <n v="0"/>
    <s v="En desarrollo"/>
    <n v="0"/>
    <s v="Programado"/>
    <x v="0"/>
    <s v=""/>
    <s v="20200331. El 20 de marzo de 2020 el procedimiento de Gestión de datos abiertos fue publicado, teniendo en cuenta esto, el pasado 30 de marzo de 2020 se llevó a cabo una reunión vía Team con el propósito de definir el primer conjunto de datos abiertos."/>
    <n v="0"/>
    <s v="Ver: Procedimiento publicado https://bit.ly/2xHP8Bs_x000a__x000a_Avances definición conjunto de datos:Trim I\DatosAbiertos"/>
    <s v="Programado"/>
    <s v="Si"/>
    <n v="100"/>
    <n v="0"/>
    <n v="0"/>
    <n v="0"/>
    <s v="No programado"/>
    <s v="No"/>
    <s v=""/>
    <n v="0"/>
    <n v="0"/>
    <n v="0"/>
    <s v="No programado"/>
    <s v="No"/>
    <s v=""/>
    <n v="0"/>
    <n v="0"/>
    <n v="0"/>
  </r>
  <r>
    <x v="0"/>
    <x v="1"/>
    <x v="2"/>
    <x v="20"/>
    <s v="Definir y diseñar la arquitectura de datos"/>
    <s v="Arquitectura de datos documentada"/>
    <d v="2020-03-09T00:00:00"/>
    <d v="2020-09-30T00:00:00"/>
    <n v="9"/>
    <n v="0"/>
    <n v="100"/>
    <x v="0"/>
    <n v="0"/>
    <s v="En desarrollo"/>
    <n v="0"/>
    <s v="Programado"/>
    <x v="0"/>
    <s v=""/>
    <s v="20200331. Debido a la contingencia de Sanidad, el proceso de contratación que soportará el desarrollo de la presente actividad no se ha llevado a cabo."/>
    <s v="Ninguna dentro del periodo"/>
    <s v="No aplica para el presente seguimiento"/>
    <s v="Programado"/>
    <s v="No"/>
    <s v=""/>
    <n v="0"/>
    <n v="0"/>
    <n v="0"/>
    <s v="Programado"/>
    <s v="Si"/>
    <n v="100"/>
    <n v="0"/>
    <n v="0"/>
    <n v="0"/>
    <s v="No programado"/>
    <s v="No"/>
    <s v=""/>
    <n v="0"/>
    <n v="0"/>
    <n v="0"/>
  </r>
  <r>
    <x v="0"/>
    <x v="1"/>
    <x v="2"/>
    <x v="21"/>
    <s v="Actualizar inventario de activos de Información de los procesos de la ADRES"/>
    <s v="Matriz de activos de información actualizada"/>
    <d v="2020-02-01T00:00:00"/>
    <d v="2020-12-31T00:00:00"/>
    <n v="12"/>
    <n v="0"/>
    <n v="20"/>
    <x v="0"/>
    <n v="0"/>
    <s v="En desarrollo"/>
    <n v="0"/>
    <s v="Programado"/>
    <x v="0"/>
    <s v=""/>
    <s v="20200331. Para este seguimiento no se contó con actividades planeadas para la actualización de la matriz de activos de información de los proceso de la ADRES. Sin embargo, teniendo en cuenta la actualización del RNBD, la cual se debe hacer antes del 31 de marzo de cada año; se actualizó el inventario de activos de información ingresando 6 nuevos activos (Expediente historia laboral inactivos, Registro de accidentes de trabajo, Perfil Sociodemográfico GETH-F27, SII_PRE - Procesos de Repetición, CRM y Base Contratistas)_x000a__x000a_Adicionalmente, se relacionaron los activos de información que se identificaron dentro de la clasificación de riesgos por procesos que se tuvo el año anterior."/>
    <n v="0"/>
    <s v=" A continuación, se presentan los enlaces del Registro de Activos de Información - RAI (https://bit.ly/343Vwiw) y del Índice de Información Clasificada (https://www.datos.gov.co/Participaci-n-ciudadana/-ndice-de-Informaci-n-Clasificada-y-Reservada/dvkd-syp3)._x000a__x000a_La matriz completa de activos de información, se encuentra bajo custodia del  líder de Seguridad de la Información."/>
    <s v="Programado"/>
    <s v="No"/>
    <s v=""/>
    <n v="0"/>
    <n v="0"/>
    <n v="0"/>
    <s v="Programado"/>
    <s v="No"/>
    <s v=""/>
    <n v="0"/>
    <n v="0"/>
    <n v="0"/>
    <s v="Programado"/>
    <s v="Si"/>
    <n v="20"/>
    <n v="0"/>
    <n v="0"/>
    <n v="0"/>
  </r>
  <r>
    <x v="0"/>
    <x v="1"/>
    <x v="2"/>
    <x v="21"/>
    <s v="Gestionar el MSPI con la socialización al interior de la ADRES en temas de Seguridad y Privacidad de la Información"/>
    <s v="Memorias de la capacitación (Presentación, listados de asistencia"/>
    <d v="2020-02-01T00:00:00"/>
    <d v="2020-12-31T00:00:00"/>
    <n v="12"/>
    <n v="0"/>
    <n v="10"/>
    <x v="0"/>
    <n v="0"/>
    <s v="En desarrollo"/>
    <n v="0"/>
    <s v="Programado"/>
    <x v="0"/>
    <s v=""/>
    <s v="20200331. las capacitaciones que se tienen planeadas para este 2020 se llevarán a cabo finalizando cada semestre._x000a_Sin embargo, durante estos 3 primeros meses se llevó acabo la capacitación del uso del múltiple factor de autenticación indicando el porque se optó por tomar dicha política de configuración._x000a__x000a_Ahora bien, frente al tema propuesto para el 1er trimestre, ya se planeó las reuniones iniciales para validar la documentación relacionada al Plan de Continuidad de Negocio y Plan de Recuperación de Desastres, temas que de manera conjunta serán socializados junto con la OAPCR "/>
    <n v="0"/>
    <s v="Como evidencias se tiene:_x000a_Registro de la asistencia por grupo capacitado. Ver (Trim I\MFA)_x000a__x000a_Adicionalmente, se debe puede hacer validación del acceso ingresando desde el exterior de la ADRES, en donde se solicitará el MFA configurado."/>
    <s v="Programado"/>
    <s v="No"/>
    <s v=""/>
    <n v="0"/>
    <n v="0"/>
    <n v="0"/>
    <s v="Programado"/>
    <s v="No"/>
    <s v=""/>
    <n v="0"/>
    <n v="0"/>
    <n v="0"/>
    <s v="Programado"/>
    <s v="Si"/>
    <n v="10"/>
    <n v="0"/>
    <n v="0"/>
    <n v="0"/>
  </r>
  <r>
    <x v="0"/>
    <x v="1"/>
    <x v="2"/>
    <x v="21"/>
    <s v="Implementar doble factor de autenticación en los procesos de la ADRES"/>
    <s v="Doble Factor de autenticación implementado"/>
    <d v="2020-02-01T00:00:00"/>
    <d v="2020-04-30T00:00:00"/>
    <n v="4"/>
    <n v="0"/>
    <n v="30"/>
    <x v="0"/>
    <n v="30"/>
    <s v="Finalizada"/>
    <n v="43899"/>
    <s v="Programado"/>
    <x v="0"/>
    <s v=""/>
    <s v="20200331. Desde el 03 de febrero y hasta el 09 de marzo, se llevó a cabo la implementación del Doble Factor de autenticación dentro de la Entidad - MFA; para lo cual, en reuniones semanales se habilitó las diferentes dependencias para que les aplicará la nueva política de ingreso. _x000a_Al finalizar el presente informe se tienen 351 cuentas habilitadas."/>
    <s v="Aunque la actividad se terminó conforme con la programación definida, se dificultó el desarrollo de la misma por falta de la asistencia de las personas citadas, siendo las capacitaciones a Dirección de Otras Prestaciones, Dirección Administrativa y Financiera y Oficina Asesora Jurídica las que mayor grado de inasistencia se tuvo"/>
    <s v="Como evidencias se tiene:_x000a_Registro de la asistencia por grupo capacitado. Ver (Trim I\MFA)_x000a__x000a_Adicionalmente, se debe puede hacer validación del acceso ingresando desde el exterior de la ADRES, en donde se solicitará el MFA configurado."/>
    <s v="Programado"/>
    <s v="Si"/>
    <n v="30"/>
    <n v="0"/>
    <n v="0"/>
    <n v="0"/>
    <s v="No programado"/>
    <s v="No"/>
    <s v=""/>
    <n v="0"/>
    <n v="0"/>
    <n v="0"/>
    <s v="No programado"/>
    <s v="No"/>
    <s v=""/>
    <n v="0"/>
    <n v="0"/>
    <n v="0"/>
  </r>
  <r>
    <x v="0"/>
    <x v="1"/>
    <x v="2"/>
    <x v="21"/>
    <s v="Realizar análisis de vulnerabilidades dentro de la infraestructura tecnológica de la Entidad"/>
    <s v="Informe de Análisis de vulnerabilidades"/>
    <d v="2020-08-01T00:00:00"/>
    <d v="2020-12-31T00:00:00"/>
    <n v="12"/>
    <n v="0"/>
    <n v="30"/>
    <x v="0"/>
    <n v="0"/>
    <s v="Nueva"/>
    <n v="0"/>
    <s v="No programado"/>
    <x v="0"/>
    <s v=""/>
    <n v="0"/>
    <n v="0"/>
    <n v="0"/>
    <s v="No programado"/>
    <s v="No"/>
    <s v=""/>
    <n v="0"/>
    <n v="0"/>
    <n v="0"/>
    <s v="Programado"/>
    <s v="No"/>
    <s v=""/>
    <n v="0"/>
    <n v="0"/>
    <n v="0"/>
    <s v="Programado"/>
    <s v="Si"/>
    <n v="30"/>
    <n v="0"/>
    <n v="0"/>
    <n v="0"/>
  </r>
  <r>
    <x v="0"/>
    <x v="1"/>
    <x v="2"/>
    <x v="21"/>
    <s v="Realizar campañas de sensibilización sobre la Seguridad de la Información"/>
    <s v="Memorias de sensibilización ( Boletín electrónico, fondos de pantalla)"/>
    <d v="2020-02-01T00:00:00"/>
    <d v="2020-12-31T00:00:00"/>
    <n v="12"/>
    <n v="0"/>
    <n v="10"/>
    <x v="0"/>
    <n v="0"/>
    <s v="En desarrollo"/>
    <n v="0"/>
    <s v="Programado"/>
    <x v="0"/>
    <s v=""/>
    <s v="20200331. Durante este trimestre, se llevó a cabo la generación de contenidos de sensibilización los cuales fueron dispuestos a través del boletín de Sintonía y desde el correo: adres.csirt@adres.gov.co. _x000a_Dentro de los temas tratados se tiene: (i) Plan de continuidad del negocio. (ii) Correos con información maliciosa suplantando al MSPS"/>
    <s v="Ninguna dentro del periodo"/>
    <s v="Ver: Trim I\Sensibilización"/>
    <s v="Programado"/>
    <s v="No"/>
    <s v=""/>
    <n v="0"/>
    <n v="0"/>
    <n v="0"/>
    <s v="Programado"/>
    <s v="No"/>
    <s v=""/>
    <n v="0"/>
    <n v="0"/>
    <n v="0"/>
    <s v="Programado"/>
    <s v="Si"/>
    <n v="10"/>
    <n v="0"/>
    <n v="0"/>
    <n v="0"/>
  </r>
  <r>
    <x v="0"/>
    <x v="1"/>
    <x v="3"/>
    <x v="22"/>
    <s v="Diagnóstico de la Gestión del Conocimiento"/>
    <s v="Documento ejecutivo de diagnóstico de la política de Gestión del Conocimiento y sus respectivos soportes"/>
    <d v="2020-02-01T00:00:00"/>
    <d v="2020-03-30T00:00:00"/>
    <n v="3"/>
    <n v="0"/>
    <n v="40"/>
    <x v="1"/>
    <n v="40"/>
    <s v="Finalizada"/>
    <n v="43900"/>
    <s v="Programado"/>
    <x v="1"/>
    <n v="40"/>
    <s v="Se dio cumplimiento con la elaboración del autodiagnóstico de la política de Gestión del Conocimiento e Innovación, con la socialización a la líder y equipo temático y se documentó el ejercicio en el documento adjunto. "/>
    <s v="Lograr la articulación de todo el personal que aporta al cumplimiento de este producto fue valiosa, aunque por momentos se dficultaba generar mesas de trabajo por las agendas de los integrantes."/>
    <s v="1. Diagnostico_ADRES_Gestion_del_Conocimiento_2020_x000a_2. Anexo_2_Autodiagnostico_gestion_conocimiento  Anexo 3 Plan acción 2020_x000a_3. Anexo_1_Memorando_Designacion_líder_temático_x000a_4. Correo_remision_autodiagnóstico_elaborado_x000a_5. Presentación_autodiagnóstico_Gestión_del_Conocimiento_16032020"/>
    <s v="No programado"/>
    <s v="No"/>
    <s v=""/>
    <n v="0"/>
    <n v="0"/>
    <n v="0"/>
    <s v="No programado"/>
    <s v="No"/>
    <s v=""/>
    <n v="0"/>
    <n v="0"/>
    <n v="0"/>
    <s v="No programado"/>
    <s v="No"/>
    <s v=""/>
    <n v="0"/>
    <n v="0"/>
    <n v="0"/>
  </r>
  <r>
    <x v="0"/>
    <x v="1"/>
    <x v="3"/>
    <x v="22"/>
    <s v="Formulación del modelo de Gestión y operación del Conocimiento Institucional"/>
    <s v="Documento con la descripción del modelo"/>
    <d v="2020-04-01T00:00:00"/>
    <d v="2020-06-30T00:00:00"/>
    <n v="6"/>
    <n v="0"/>
    <n v="60"/>
    <x v="1"/>
    <n v="0"/>
    <s v="Nueva"/>
    <n v="0"/>
    <s v="No programado"/>
    <x v="0"/>
    <s v=""/>
    <n v="0"/>
    <n v="0"/>
    <n v="0"/>
    <s v="Programado"/>
    <s v="Si"/>
    <n v="60"/>
    <n v="0"/>
    <n v="0"/>
    <n v="0"/>
    <s v="No programado"/>
    <s v="No"/>
    <s v=""/>
    <n v="0"/>
    <n v="0"/>
    <n v="0"/>
    <s v="No programado"/>
    <s v="No"/>
    <s v=""/>
    <n v="0"/>
    <n v="0"/>
    <n v="0"/>
  </r>
  <r>
    <x v="0"/>
    <x v="1"/>
    <x v="3"/>
    <x v="23"/>
    <s v="Diseñar  y elaborar un tablero de Control con los indicadores y datos estratégicos y misionales de la entidad"/>
    <s v="Tablero de Control de Datos y metodología definidos"/>
    <d v="2020-02-01T00:00:00"/>
    <d v="2020-04-30T00:00:00"/>
    <n v="4"/>
    <n v="115000000"/>
    <n v="100"/>
    <x v="1"/>
    <n v="0"/>
    <s v="En desarrollo"/>
    <n v="0"/>
    <s v="Programado"/>
    <x v="0"/>
    <s v=""/>
    <s v="Se elaboró el doocumento IRIS con la arquitectura del sistema de información global de la entidad, el cual se encuentra en revisión de la jefatura de la OAPCR, para la posterior etapa de caracterización de los sistemas de información existentes, y las reuniones con los administradores y usuarios de los mismos para definir alcances y tipos de reportes"/>
    <s v="Encontrar documentación al respecto, más allá del PETI de la DGTICS. Esto llevo a implementar la estrategia de las reuniones con las áreas para construir la información desde esa perspectiva"/>
    <s v="Documento Arquitectura del Sistema de Información IRIS"/>
    <s v="Programado"/>
    <s v="Si"/>
    <n v="100"/>
    <n v="0"/>
    <n v="0"/>
    <n v="0"/>
    <s v="No programado"/>
    <s v="No"/>
    <s v=""/>
    <n v="0"/>
    <n v="0"/>
    <n v="0"/>
    <s v="No programado"/>
    <s v="No"/>
    <s v=""/>
    <n v="0"/>
    <n v="0"/>
    <n v="0"/>
  </r>
  <r>
    <x v="0"/>
    <x v="1"/>
    <x v="4"/>
    <x v="24"/>
    <s v="Diseñar, construir e implantar el PUR"/>
    <s v="Portal Web en construcción (Fecha estimada de terminación 19/02/2021)"/>
    <d v="2020-08-10T00:00:00"/>
    <d v="2020-12-31T00:00:00"/>
    <n v="12"/>
    <n v="0"/>
    <n v="100"/>
    <x v="0"/>
    <n v="0"/>
    <s v="Nueva"/>
    <n v="0"/>
    <s v="No programado"/>
    <x v="0"/>
    <s v=""/>
    <n v="0"/>
    <n v="0"/>
    <n v="0"/>
    <s v="No programado"/>
    <s v="No"/>
    <s v=""/>
    <n v="0"/>
    <n v="0"/>
    <n v="0"/>
    <s v="Programado"/>
    <s v="No"/>
    <s v=""/>
    <n v="0"/>
    <n v="0"/>
    <n v="0"/>
    <s v="Programado"/>
    <s v="Si"/>
    <n v="100"/>
    <n v="0"/>
    <n v="0"/>
    <n v="0"/>
  </r>
  <r>
    <x v="0"/>
    <x v="1"/>
    <x v="4"/>
    <x v="25"/>
    <s v="Diseñar e implementar la estructura y funcionalidades de la extranet fase 1 y la Página Web (Portal Web) "/>
    <s v="Portal Web en construcción (Fecha estimada de terminación 19/02/2021)"/>
    <d v="2020-08-10T00:00:00"/>
    <d v="2020-12-31T00:00:00"/>
    <n v="12"/>
    <n v="0"/>
    <n v="50"/>
    <x v="0"/>
    <n v="0"/>
    <s v="Nueva"/>
    <n v="0"/>
    <s v="No programado"/>
    <x v="0"/>
    <s v=""/>
    <n v="0"/>
    <n v="0"/>
    <n v="0"/>
    <s v="No programado"/>
    <s v="No"/>
    <s v=""/>
    <n v="0"/>
    <n v="0"/>
    <n v="0"/>
    <s v="Programado"/>
    <s v="No"/>
    <s v=""/>
    <n v="0"/>
    <n v="0"/>
    <n v="0"/>
    <s v="Programado"/>
    <s v="Si"/>
    <n v="50"/>
    <n v="0"/>
    <n v="0"/>
    <n v="0"/>
  </r>
  <r>
    <x v="0"/>
    <x v="1"/>
    <x v="4"/>
    <x v="25"/>
    <s v="Levantar y documentar los requerimientos funcionales y tecnológicos de la extranet"/>
    <s v="Documento de requerimientos funcionales y tecnológicos de la extranet"/>
    <d v="2020-03-03T00:00:00"/>
    <d v="2020-07-31T00:00:00"/>
    <n v="7"/>
    <n v="0"/>
    <n v="50"/>
    <x v="0"/>
    <n v="0"/>
    <s v="En desarrollo"/>
    <n v="0"/>
    <s v="Programado"/>
    <x v="0"/>
    <s v=""/>
    <s v="20200331: Se solicitó cambiarla fecha de cumplimiento de esta actividad ya que al revisar el alcance de gov.co, el MinTIC remitirá una serie de guías en donde se indicarán los diferentes lineamientos que deberán ser tenidos en cuenta dentro de los diferentes portales de las Entidades, las cuales fueron entregados para comentarios en la semana del 01 de abril. Por lo cual, hasta el momento no se ha desarrollado actividad alguna en espera de los requerimientos normativos que se deben tener en cuenta. "/>
    <s v="No aplica para la presente actividad"/>
    <s v="Ver: Trim I\Extranet"/>
    <s v="Programado"/>
    <s v="No"/>
    <s v=""/>
    <n v="0"/>
    <n v="0"/>
    <n v="0"/>
    <s v="Programado"/>
    <s v="Si"/>
    <n v="50"/>
    <n v="0"/>
    <n v="0"/>
    <n v="0"/>
    <s v="No programado"/>
    <s v="No"/>
    <s v=""/>
    <n v="0"/>
    <n v="0"/>
    <n v="0"/>
  </r>
  <r>
    <x v="0"/>
    <x v="2"/>
    <x v="5"/>
    <x v="26"/>
    <s v="Divulgar e invitar a los funcionarios de la entidad a realizar el curso virtual de lenguaje claro del DNP"/>
    <s v="Certificados de los funcionarios_x000a_Piezas de divulgación socializadas (invitaciones)"/>
    <d v="2020-05-04T00:00:00"/>
    <d v="2020-12-15T00:00:00"/>
    <n v="12"/>
    <n v="0"/>
    <n v="34"/>
    <x v="2"/>
    <n v="0"/>
    <s v="Nueva"/>
    <n v="0"/>
    <s v="No programado"/>
    <x v="0"/>
    <s v=""/>
    <n v="0"/>
    <n v="0"/>
    <n v="0"/>
    <s v="Programado"/>
    <s v="No"/>
    <s v=""/>
    <n v="0"/>
    <n v="0"/>
    <n v="0"/>
    <s v="Programado"/>
    <s v="No"/>
    <s v=""/>
    <n v="0"/>
    <n v="0"/>
    <n v="0"/>
    <s v="Programado"/>
    <s v="Si"/>
    <n v="34"/>
    <n v="0"/>
    <n v="0"/>
    <n v="0"/>
  </r>
  <r>
    <x v="0"/>
    <x v="2"/>
    <x v="5"/>
    <x v="26"/>
    <s v="Solicitar a la Dirección de Gestión de Tecnologías de la Información y Comunicaciones - DGTIC, incluir en los estudios de la nueva página web de la entidad, el desarrollo del mecanismo de acceso a las personas con discapacidad visual y su usabilidad."/>
    <s v="Requerimiento técnico realizado."/>
    <d v="2020-04-01T00:00:00"/>
    <d v="2020-04-15T00:00:00"/>
    <n v="4"/>
    <n v="0"/>
    <n v="33"/>
    <x v="2"/>
    <n v="0"/>
    <s v="Nueva"/>
    <n v="0"/>
    <s v="No programado"/>
    <x v="0"/>
    <s v=""/>
    <n v="0"/>
    <n v="0"/>
    <n v="0"/>
    <s v="Programado"/>
    <s v="Si"/>
    <n v="33"/>
    <n v="0"/>
    <n v="0"/>
    <n v="0"/>
    <s v="No programado"/>
    <s v="No"/>
    <s v=""/>
    <n v="0"/>
    <n v="0"/>
    <n v="0"/>
    <s v="No programado"/>
    <s v="No"/>
    <s v=""/>
    <n v="0"/>
    <n v="0"/>
    <n v="0"/>
  </r>
  <r>
    <x v="0"/>
    <x v="2"/>
    <x v="5"/>
    <x v="26"/>
    <s v="Realizar capacitación sobre conficto de intereses a los funcionarios y colaboradores de la entidad"/>
    <s v="Listados de asistencia_x000a_Presentación"/>
    <d v="2020-07-01T00:00:00"/>
    <d v="2020-11-30T00:00:00"/>
    <n v="11"/>
    <n v="0"/>
    <n v="33"/>
    <x v="2"/>
    <n v="0"/>
    <s v="Nueva"/>
    <n v="0"/>
    <s v="No programado"/>
    <x v="0"/>
    <s v=""/>
    <n v="0"/>
    <n v="0"/>
    <n v="0"/>
    <s v="No programado"/>
    <s v="No"/>
    <s v=""/>
    <n v="0"/>
    <n v="0"/>
    <n v="0"/>
    <s v="Programado"/>
    <s v="No"/>
    <s v=""/>
    <n v="0"/>
    <n v="0"/>
    <n v="0"/>
    <s v="Programado"/>
    <s v="Si"/>
    <n v="33"/>
    <n v="0"/>
    <n v="0"/>
    <n v="0"/>
  </r>
  <r>
    <x v="0"/>
    <x v="2"/>
    <x v="5"/>
    <x v="27"/>
    <s v="Elaboración del cronograma de actividades."/>
    <s v="Cronograma de actividades."/>
    <d v="2020-07-01T00:00:00"/>
    <d v="2020-09-30T00:00:00"/>
    <n v="9"/>
    <n v="0"/>
    <n v="60"/>
    <x v="2"/>
    <n v="0"/>
    <s v="Nueva"/>
    <n v="0"/>
    <s v="No programado"/>
    <x v="0"/>
    <s v=""/>
    <n v="0"/>
    <n v="0"/>
    <n v="0"/>
    <s v="No programado"/>
    <s v="No"/>
    <s v=""/>
    <n v="0"/>
    <n v="0"/>
    <n v="0"/>
    <s v="Programado"/>
    <s v="Si"/>
    <n v="60"/>
    <n v="0"/>
    <n v="0"/>
    <n v="0"/>
    <s v="No programado"/>
    <s v="No"/>
    <s v=""/>
    <n v="0"/>
    <n v="0"/>
    <n v="0"/>
  </r>
  <r>
    <x v="0"/>
    <x v="2"/>
    <x v="5"/>
    <x v="27"/>
    <s v="Preparar y presentar  la documentación ante el Comité Institucional de Gestión y Desempeño de la valoración del acervo documental."/>
    <s v="Documento Propuesta al CIG"/>
    <d v="2020-03-01T00:00:00"/>
    <d v="2020-06-30T00:00:00"/>
    <n v="6"/>
    <n v="0"/>
    <n v="40"/>
    <x v="2"/>
    <n v="0"/>
    <s v="En desarrollo"/>
    <n v="0"/>
    <s v="Programado"/>
    <x v="0"/>
    <s v=""/>
    <s v="La presentación fue elaborada y remitida para el Orden del día del comité que se iba a realizar virtual; sin embargo, este no se llevó a cabo por lo cual se solicitó modificar la fecha para el segundo trimestre."/>
    <s v="La reunión no se pudo llevar a cabo por el inicio del aislamiento obligatorio - pandemia Covid-19"/>
    <s v="Correo Electrónico"/>
    <s v="Programado"/>
    <s v="Si"/>
    <n v="40"/>
    <n v="0"/>
    <n v="0"/>
    <n v="0"/>
    <s v="No programado"/>
    <s v="No"/>
    <s v=""/>
    <n v="0"/>
    <n v="0"/>
    <n v="0"/>
    <s v="No programado"/>
    <s v="No"/>
    <s v=""/>
    <n v="0"/>
    <n v="0"/>
    <n v="0"/>
  </r>
  <r>
    <x v="0"/>
    <x v="2"/>
    <x v="5"/>
    <x v="28"/>
    <s v="Elaborar el Contexto Estratégico Institucional"/>
    <s v="Documento de Contexto Estratégico aprobado"/>
    <d v="2020-01-15T00:00:00"/>
    <d v="2020-04-30T00:00:00"/>
    <n v="4"/>
    <n v="0"/>
    <n v="30"/>
    <x v="1"/>
    <n v="0"/>
    <s v="En desarrollo"/>
    <n v="0"/>
    <s v="Programado"/>
    <x v="0"/>
    <s v=""/>
    <s v="Se elaboró el documento de Contexto Estratégico Institucional, el cual se encuentra en revisión por parte de jefatura de OAPCR para posterior remisión y aprobación de Dirección General."/>
    <n v="0"/>
    <s v="Contexto Estratégico ADRES"/>
    <s v="Programado"/>
    <s v="Si"/>
    <n v="30"/>
    <n v="0"/>
    <n v="0"/>
    <n v="0"/>
    <s v="No programado"/>
    <s v="No"/>
    <s v=""/>
    <n v="0"/>
    <n v="0"/>
    <n v="0"/>
    <s v="No programado"/>
    <s v="No"/>
    <s v=""/>
    <n v="0"/>
    <n v="0"/>
    <n v="0"/>
  </r>
  <r>
    <x v="0"/>
    <x v="2"/>
    <x v="5"/>
    <x v="28"/>
    <s v="Elaborar el Diagnóstico del sistemas de gestión y sus subsistemas."/>
    <s v="Documento de diagnóstico del SIGI consolidado"/>
    <d v="2020-01-15T00:00:00"/>
    <d v="2020-03-30T00:00:00"/>
    <n v="3"/>
    <n v="0"/>
    <n v="40"/>
    <x v="1"/>
    <n v="40"/>
    <s v="Finalizada"/>
    <n v="43920"/>
    <s v="Programado"/>
    <x v="1"/>
    <n v="40"/>
    <s v="Se realizó el diagnóstico del SIGI contemplando cada uno de los sistemas de gestión que conforrman el SIGI, documentando las situaciones  encontradas por cada requisito, las fortalezas y brechas existentes; así como las conclusiones sobre los aspectos más relevantes."/>
    <s v="Ninguno"/>
    <s v="Diagnóstico SIGI"/>
    <s v="No programado"/>
    <s v="No"/>
    <s v=""/>
    <n v="0"/>
    <n v="0"/>
    <n v="0"/>
    <s v="No programado"/>
    <s v="No"/>
    <s v=""/>
    <n v="0"/>
    <n v="0"/>
    <n v="0"/>
    <s v="No programado"/>
    <s v="No"/>
    <s v=""/>
    <n v="0"/>
    <n v="0"/>
    <n v="0"/>
  </r>
  <r>
    <x v="0"/>
    <x v="2"/>
    <x v="5"/>
    <x v="28"/>
    <s v="Elaborar los autodidagnósticos de MIPG"/>
    <s v="16 autodignósticos elaborados_x000a_Listados de asistencia de mesas de trabajo"/>
    <d v="2020-01-15T00:00:00"/>
    <d v="2020-02-20T00:00:00"/>
    <n v="2"/>
    <n v="0"/>
    <n v="30"/>
    <x v="1"/>
    <n v="30"/>
    <s v="Finalizada"/>
    <n v="43881"/>
    <s v="Programado"/>
    <x v="1"/>
    <n v="30"/>
    <s v="Elaboración de los Autodiagnósticos de MIPG con corte al 31 de diciembre de 2019 con acompañamiento de enlaces de OAPCR y enlaces de las áreas responsables."/>
    <s v="Ninguno"/>
    <s v="Carpeta Compartida &quot;Autodiagnósticos&quot;."/>
    <s v="No programado"/>
    <s v="No"/>
    <s v=""/>
    <n v="0"/>
    <n v="0"/>
    <n v="0"/>
    <s v="No programado"/>
    <s v="No"/>
    <s v=""/>
    <n v="0"/>
    <n v="0"/>
    <n v="0"/>
    <s v="No programado"/>
    <s v="No"/>
    <s v=""/>
    <n v="0"/>
    <n v="0"/>
    <n v="0"/>
  </r>
  <r>
    <x v="0"/>
    <x v="2"/>
    <x v="5"/>
    <x v="29"/>
    <s v="Formular la estrategia antitrámites con participación de los usuarios a partir del diseño y aplicación de una encuesta que permita identificar oportunidades de mejora en los trámites cargo de la ADRES y con el concurso de las áreas misionales a cargo y la DGTIC"/>
    <s v="Estrategia Formulada"/>
    <d v="2020-02-01T00:00:00"/>
    <d v="2020-04-25T00:00:00"/>
    <n v="4"/>
    <n v="0"/>
    <n v="100"/>
    <x v="1"/>
    <n v="0"/>
    <s v="En desarrollo"/>
    <n v="0"/>
    <s v="Programado"/>
    <x v="0"/>
    <s v=""/>
    <s v="Se definió formato para estructurar estrategia de racionalización de trámites, identificando acciones en 3 trámites y 1 OPA, se trabajó a través de reuniones en TEAMS con los enlaces de las áreas respectivas.  Se encuentra pendiente la validación de los responsables de las acciones y registro en Suit, una vez se validen algunas fechas con MinSalud."/>
    <n v="0"/>
    <s v="Carpeta &quot;Conclusiones reuniones racionalización&quot;."/>
    <s v="Programado"/>
    <s v="Si"/>
    <n v="100"/>
    <n v="0"/>
    <n v="0"/>
    <n v="0"/>
    <s v="No programado"/>
    <s v="No"/>
    <s v=""/>
    <n v="0"/>
    <n v="0"/>
    <n v="0"/>
    <s v="No programado"/>
    <s v="No"/>
    <s v=""/>
    <n v="0"/>
    <n v="0"/>
    <n v="0"/>
  </r>
  <r>
    <x v="0"/>
    <x v="2"/>
    <x v="5"/>
    <x v="30"/>
    <s v="Formular la estrategia y presentar  al CIGD para su aprobación "/>
    <s v="Documento con la descripción de la estrategia enviado a la Secretaría Técnica del CIGD con la solicitud de aprobación"/>
    <d v="2020-02-01T00:00:00"/>
    <d v="2020-12-31T00:00:00"/>
    <n v="12"/>
    <n v="8000000"/>
    <n v="20"/>
    <x v="3"/>
    <n v="20"/>
    <s v="Finalizada"/>
    <n v="43921"/>
    <s v="Programado"/>
    <x v="0"/>
    <s v=""/>
    <s v="Dentro de la Política Institucional de Comunicaciones se desarrolla un capítulo sobre “Comunicación Interna” en el que se desarrolla la estrategia. El documento completo fue presentado a la Oficina Asesora de Planeación y Control de Riesgos de la entidad."/>
    <s v="N/A"/>
    <s v="carpeta: Diseñar la estrategia "/>
    <s v="Programado"/>
    <s v="No"/>
    <s v=""/>
    <n v="0"/>
    <n v="0"/>
    <n v="0"/>
    <s v="Programado"/>
    <s v="No"/>
    <s v=""/>
    <n v="0"/>
    <n v="0"/>
    <n v="0"/>
    <s v="Programado"/>
    <s v="Si"/>
    <n v="20"/>
    <n v="0"/>
    <n v="0"/>
    <n v="0"/>
  </r>
  <r>
    <x v="0"/>
    <x v="2"/>
    <x v="5"/>
    <x v="30"/>
    <s v="Fortalecer los canales de comunicación interna de la ADRES"/>
    <s v="*Matriz con la identificación de necesidades de comunicación interna de la ADRES_x000a_*4 boletines electrónicos sintonia ADRES por trimestre_x000a_* 3 fondos de pantalla por trimestre  "/>
    <d v="2020-02-01T00:00:00"/>
    <d v="2020-12-31T00:00:00"/>
    <n v="12"/>
    <n v="8000000"/>
    <n v="40"/>
    <x v="3"/>
    <n v="0"/>
    <s v="En desarrollo"/>
    <n v="0"/>
    <s v="Programado"/>
    <x v="0"/>
    <s v=""/>
    <s v="Durante este trimestre se cumplió con la emisión de cuatro boletines electrónicos de Sintonía ADRES y con cuatro fondos de pantalla. Frente a la matriz con la identificación de necesidades de comunicación interna de la ADRES se avanzó con la estructuración de la encuesta para aplicar con los colaboradores de la entidad."/>
    <s v="Debido a la contingencia genrada por la emergencia sanitaria por Covid19 no se ha completado la matriz con la identificación de necesidades de comunicación interna de la ADRES."/>
    <s v="Carpeta: Fortalecer los canales de comunicación interna de la ADRES"/>
    <s v="Programado"/>
    <s v="No"/>
    <s v=""/>
    <n v="0"/>
    <n v="0"/>
    <n v="0"/>
    <s v="Programado"/>
    <s v="No"/>
    <s v=""/>
    <n v="0"/>
    <n v="0"/>
    <n v="0"/>
    <s v="Programado"/>
    <s v="Si"/>
    <n v="40"/>
    <n v="0"/>
    <n v="0"/>
    <n v="0"/>
  </r>
  <r>
    <x v="0"/>
    <x v="2"/>
    <x v="5"/>
    <x v="30"/>
    <s v="Medir la percepción sobre el contenido y diseño del boletín sintonía ADRESS"/>
    <s v="Informe que contenga la tabulación de encuenta de percepción sobre el contenido y diseño del boletín sintonía ADRES, el análisis de los resusltado y recomendaciones para su  fortalecimiento. "/>
    <d v="2020-02-01T00:00:00"/>
    <d v="2020-12-31T00:00:00"/>
    <n v="12"/>
    <n v="8000000"/>
    <n v="20"/>
    <x v="3"/>
    <n v="0"/>
    <s v="En desarrollo"/>
    <n v="0"/>
    <s v="Programado"/>
    <x v="0"/>
    <s v=""/>
    <s v="Se avanzó en la estructuración de las preguntas para aplicar la encuesta con los colaboradores de la entidad con el fin de conocer la percepción sobre el contenido y diseño del boletín sintonía ADRES, el análisis de los resusltado y recomendaciones para su  fortalecimiento.  ."/>
    <s v="De acuerdo a la línea, esta actividad está planeada para ser ejecutada y cumplida a cabalidad con plaza al 31 de diciembre de 2020. Se tiene planeado ejecutarla en el segundo trimestre del año."/>
    <s v="Carpeta: Desarrollar encuesta sobre sintonía ADRES"/>
    <s v="Programado"/>
    <s v="No"/>
    <s v=""/>
    <n v="0"/>
    <n v="0"/>
    <n v="0"/>
    <s v="Programado"/>
    <s v="No"/>
    <s v=""/>
    <n v="0"/>
    <n v="0"/>
    <n v="0"/>
    <s v="Programado"/>
    <s v="Si"/>
    <n v="20"/>
    <n v="0"/>
    <n v="0"/>
    <n v="0"/>
  </r>
  <r>
    <x v="0"/>
    <x v="2"/>
    <x v="5"/>
    <x v="30"/>
    <s v="Socializar los valores institucionales que contribuyan al mejoramiento del clima organizacional "/>
    <s v="Presentación, evidencias gráficas y listas de asistencia"/>
    <d v="2020-02-01T00:00:00"/>
    <d v="2020-12-31T00:00:00"/>
    <n v="12"/>
    <n v="0"/>
    <n v="20"/>
    <x v="3"/>
    <n v="0"/>
    <s v="Nueva"/>
    <n v="0"/>
    <s v="Programado"/>
    <x v="0"/>
    <s v=""/>
    <s v="No hay avance de la actividad"/>
    <s v="Debido a la contingencia generada por la emergencia sanitaria por Covid19 no se ha desarrollado la socialización con los colaboradores de la ADRES en los que se presenten los valores instiitucionales y herramientas para fortalecer la cultura organizacional."/>
    <s v="N/A"/>
    <s v="Programado"/>
    <s v="No"/>
    <s v=""/>
    <n v="0"/>
    <n v="0"/>
    <n v="0"/>
    <s v="Programado"/>
    <s v="No"/>
    <s v=""/>
    <n v="0"/>
    <n v="0"/>
    <n v="0"/>
    <s v="Programado"/>
    <s v="Si"/>
    <n v="20"/>
    <n v="0"/>
    <n v="0"/>
    <n v="0"/>
  </r>
  <r>
    <x v="0"/>
    <x v="2"/>
    <x v="5"/>
    <x v="31"/>
    <s v="Identificar acciones de mejora a partir del diagnóstico y medición FURAG"/>
    <s v="Diagnóstico realizado con las acciones a implementar"/>
    <d v="2020-04-01T00:00:00"/>
    <d v="2020-06-30T00:00:00"/>
    <n v="6"/>
    <n v="0"/>
    <n v="50"/>
    <x v="2"/>
    <n v="0"/>
    <s v="Nueva"/>
    <n v="0"/>
    <s v="No programado"/>
    <x v="0"/>
    <s v=""/>
    <n v="0"/>
    <n v="0"/>
    <n v="0"/>
    <s v="Programado"/>
    <s v="Si"/>
    <n v="50"/>
    <n v="0"/>
    <n v="0"/>
    <n v="0"/>
    <s v="No programado"/>
    <s v="No"/>
    <s v=""/>
    <n v="0"/>
    <n v="0"/>
    <n v="0"/>
    <s v="No programado"/>
    <s v="No"/>
    <s v=""/>
    <n v="0"/>
    <n v="0"/>
    <n v="0"/>
  </r>
  <r>
    <x v="0"/>
    <x v="2"/>
    <x v="5"/>
    <x v="31"/>
    <s v="Revisar y actualizar indicadores del proceso"/>
    <s v="Ficha técnica de indicadores y reporte periódico de indicadores"/>
    <d v="2020-01-20T00:00:00"/>
    <d v="2020-12-15T00:00:00"/>
    <n v="12"/>
    <n v="0"/>
    <n v="50"/>
    <x v="2"/>
    <n v="0"/>
    <s v="En desarrollo"/>
    <n v="0"/>
    <s v="Programado"/>
    <x v="0"/>
    <s v=""/>
    <s v="Mensualmente se remite a la OAPCR los indicadores de gestión de PQRSD .  "/>
    <s v="Durante el período no se presentaron impedimentos"/>
    <s v="Herramienta de reporte Gestion Atención al Ciudadano dispuesta por la OAPCR"/>
    <s v="Programado"/>
    <s v="No"/>
    <s v=""/>
    <n v="0"/>
    <n v="0"/>
    <n v="0"/>
    <s v="Programado"/>
    <s v="No"/>
    <s v=""/>
    <n v="0"/>
    <n v="0"/>
    <n v="0"/>
    <s v="Programado"/>
    <s v="Si"/>
    <n v="50"/>
    <n v="0"/>
    <n v="0"/>
    <n v="0"/>
  </r>
  <r>
    <x v="0"/>
    <x v="2"/>
    <x v="5"/>
    <x v="32"/>
    <s v="Formular la estrategia de socialización y sensibilización de la estructura del SIGI y su operación"/>
    <s v="Estrategia de socialización y sensibilización de la estructura del SIGI y su operación"/>
    <d v="2020-01-01T00:00:00"/>
    <d v="2020-12-30T00:00:00"/>
    <n v="12"/>
    <n v="0"/>
    <n v="100"/>
    <x v="1"/>
    <n v="0"/>
    <s v="En desarrollo"/>
    <n v="0"/>
    <s v="Programado"/>
    <x v="0"/>
    <s v=""/>
    <s v="Se formuló la estrategia de socialización y sensibilización del SIGI y el respectivo Plan de Comunicaciones"/>
    <s v="Ninguno"/>
    <s v="Estrategia de comunicación SIGI_x000a__x000a_Plan de Comunicaciones SIGI"/>
    <s v="Programado"/>
    <s v="No"/>
    <s v=""/>
    <n v="0"/>
    <n v="0"/>
    <n v="0"/>
    <s v="Programado"/>
    <s v="No"/>
    <s v=""/>
    <n v="0"/>
    <n v="0"/>
    <n v="0"/>
    <s v="Programado"/>
    <s v="Si"/>
    <n v="100"/>
    <n v="0"/>
    <n v="0"/>
    <n v="0"/>
  </r>
  <r>
    <x v="0"/>
    <x v="2"/>
    <x v="5"/>
    <x v="33"/>
    <s v="Diseñar Guía para formulación y seguimento de indicadores de gestión institucional"/>
    <s v="Guía para la formulación y el seguimeinto de Indicadores de gestión"/>
    <d v="2020-01-15T00:00:00"/>
    <d v="2020-03-30T00:00:00"/>
    <n v="3"/>
    <n v="0"/>
    <n v="100"/>
    <x v="1"/>
    <n v="100"/>
    <s v="Finalizada"/>
    <n v="43920"/>
    <s v="Programado"/>
    <x v="1"/>
    <n v="100"/>
    <s v="Se elaboró la guía para la formulación y seguimiento a los indicadores, esta heramienta esta alineada con el proceso GEDO"/>
    <s v="Ninguno"/>
    <s v="GEDO-GU01_Guia_construccion_analisis_Indicadores_V1"/>
    <s v="No programado"/>
    <s v="No"/>
    <s v=""/>
    <n v="0"/>
    <n v="0"/>
    <n v="0"/>
    <s v="No programado"/>
    <s v="No"/>
    <s v=""/>
    <n v="0"/>
    <n v="0"/>
    <n v="0"/>
    <s v="No programado"/>
    <s v="No"/>
    <s v=""/>
    <n v="0"/>
    <n v="0"/>
    <n v="0"/>
  </r>
  <r>
    <x v="0"/>
    <x v="2"/>
    <x v="5"/>
    <x v="34"/>
    <s v="Diseño de indicadores de procesos misionales definidos."/>
    <s v="Fichas técnicas de indicadores de procesos misionales aprobadas"/>
    <d v="2020-06-01T00:00:00"/>
    <d v="2020-12-30T00:00:00"/>
    <n v="12"/>
    <n v="0"/>
    <n v="100"/>
    <x v="1"/>
    <n v="0"/>
    <s v="Nueva"/>
    <n v="0"/>
    <s v="No programado"/>
    <x v="0"/>
    <s v=""/>
    <n v="0"/>
    <n v="0"/>
    <n v="0"/>
    <s v="Programado"/>
    <s v="No"/>
    <s v=""/>
    <n v="0"/>
    <n v="0"/>
    <n v="0"/>
    <s v="Programado"/>
    <s v="No"/>
    <s v=""/>
    <n v="0"/>
    <n v="0"/>
    <n v="0"/>
    <s v="Programado"/>
    <s v="Si"/>
    <n v="100"/>
    <n v="0"/>
    <n v="0"/>
    <n v="0"/>
  </r>
  <r>
    <x v="0"/>
    <x v="2"/>
    <x v="5"/>
    <x v="35"/>
    <s v="Incluir información gestionada e incorporada del Talento Humano alimentada en los módulos del sistema de información de Nómina &quot;SIAN&quot;"/>
    <s v="Evidencias de la gestión, funcionalidad y operación para la implementación adecuada de los módulos del sistema de información de Nómina &quot;SIAN&quot;"/>
    <d v="2020-01-07T00:00:00"/>
    <d v="2020-12-30T00:00:00"/>
    <n v="12"/>
    <n v="0"/>
    <n v="100"/>
    <x v="2"/>
    <n v="0"/>
    <s v="En desarrollo"/>
    <n v="0"/>
    <s v="Programado"/>
    <x v="0"/>
    <s v=""/>
    <s v="Se evidenciaron avances de la gestión y operación de todos los nuevos módulos, para la gestión del talento humano en el sistema de información de Nómina &quot;SIAN&quot;:_x000a_*Módulo de Selección._x000a_*Módulo de Hojas de Vida._x000a_*Módulo de Evaluación y Desempeño._x000a_*Módulo de Accidentes e Incidentes._x000a_*Módulo de Bienestar._x000a_*Módulo de Capacitación."/>
    <s v="Ninguno"/>
    <s v="Evidencias parciales de la gestión, funcionalidad y operación para la implementación adecuada de los módulos del sistema de información de Nómina &quot;SIAN&quot;"/>
    <s v="Programado"/>
    <s v="No"/>
    <s v=""/>
    <n v="0"/>
    <n v="0"/>
    <n v="0"/>
    <s v="Programado"/>
    <s v="No"/>
    <s v=""/>
    <n v="0"/>
    <n v="0"/>
    <n v="0"/>
    <s v="Programado"/>
    <s v="Si"/>
    <n v="100"/>
    <n v="0"/>
    <n v="0"/>
    <n v="0"/>
  </r>
  <r>
    <x v="0"/>
    <x v="2"/>
    <x v="5"/>
    <x v="36"/>
    <s v="Desarrollar actividades de socialización y sensibilización en temas de autocontrol y Control Interno Disciplinario"/>
    <s v="Publicaciones en página we, redes sociales, Boletines, correos, volantes, afiches, actividades de talento humano listados de asistencia."/>
    <d v="2020-02-02T00:00:00"/>
    <d v="2020-12-15T00:00:00"/>
    <n v="12"/>
    <n v="0"/>
    <n v="50"/>
    <x v="2"/>
    <n v="0"/>
    <s v="En desarrollo"/>
    <n v="0"/>
    <s v="Programado"/>
    <x v="0"/>
    <s v=""/>
    <s v="Se encuentra en proceso de formulación y planeación de las actividades y temas que serán objeto de divulgación. Igualmente nos encontramos pendientes de crear  el cronograma con el Grupo de Talento Humano."/>
    <s v="Durante el período no se presentaron impedimentos"/>
    <s v="Reporte Control Interno Disciplinario"/>
    <s v="Programado"/>
    <s v="No"/>
    <s v=""/>
    <n v="0"/>
    <n v="0"/>
    <n v="0"/>
    <s v="Programado"/>
    <s v="No"/>
    <s v=""/>
    <n v="0"/>
    <n v="0"/>
    <n v="0"/>
    <s v="Programado"/>
    <s v="Si"/>
    <n v="50"/>
    <n v="0"/>
    <n v="0"/>
    <n v="0"/>
  </r>
  <r>
    <x v="0"/>
    <x v="2"/>
    <x v="5"/>
    <x v="36"/>
    <s v="Socializar información en temáticas relacionadas con servicio al ciudadano"/>
    <s v="Boletines, correos, volantes, afiches, actividades de talento humano listados de asistencia."/>
    <d v="2020-01-08T00:00:00"/>
    <d v="2020-12-15T00:00:00"/>
    <n v="12"/>
    <n v="0"/>
    <n v="50"/>
    <x v="2"/>
    <n v="0"/>
    <s v="En desarrollo"/>
    <n v="0"/>
    <s v="Programado"/>
    <x v="0"/>
    <s v=""/>
    <s v="Mensualmente se socializa información relevante del proceso de atención al ciudadano como son reporte de PQRSD a todos los funcionarios y Directores y la importancia del trámite oportuno, publicación página web informe de gestión de PQRSD, Capacitación funcionario en la herramienta de gestión de CRM."/>
    <s v="Durante el período no se presentaron impedimentos"/>
    <s v="Socialización Información proceso Atención al Ciudadano Correo electrónico enviados a los funcionarios"/>
    <s v="Programado"/>
    <s v="No"/>
    <s v=""/>
    <n v="0"/>
    <n v="0"/>
    <n v="0"/>
    <s v="Programado"/>
    <s v="No"/>
    <s v=""/>
    <n v="0"/>
    <n v="0"/>
    <n v="0"/>
    <s v="Programado"/>
    <s v="Si"/>
    <n v="50"/>
    <n v="0"/>
    <n v="0"/>
    <n v="0"/>
  </r>
  <r>
    <x v="0"/>
    <x v="2"/>
    <x v="5"/>
    <x v="37"/>
    <s v="Elaborar documento que define la estructura de operación del SIGI"/>
    <s v="Manual del SIGI presentado para aprobación del Comité"/>
    <d v="2020-04-01T00:00:00"/>
    <d v="2020-09-30T00:00:00"/>
    <n v="9"/>
    <n v="0"/>
    <n v="100"/>
    <x v="1"/>
    <n v="0"/>
    <s v="Nueva"/>
    <n v="0"/>
    <s v="No programado"/>
    <x v="0"/>
    <s v=""/>
    <n v="0"/>
    <n v="0"/>
    <n v="0"/>
    <s v="Programado"/>
    <s v="No"/>
    <s v=""/>
    <n v="0"/>
    <n v="0"/>
    <n v="0"/>
    <s v="Programado"/>
    <s v="Si"/>
    <n v="100"/>
    <n v="0"/>
    <n v="0"/>
    <n v="0"/>
    <s v="No programado"/>
    <s v="No"/>
    <s v=""/>
    <n v="0"/>
    <n v="0"/>
    <n v="0"/>
  </r>
  <r>
    <x v="0"/>
    <x v="2"/>
    <x v="5"/>
    <x v="38"/>
    <s v="Actualizar de riesgos de los procesos misionales definidos."/>
    <s v="Fichas de riesgos  de procesos misionales aprobadas"/>
    <d v="2020-06-01T00:00:00"/>
    <d v="2020-12-30T00:00:00"/>
    <n v="12"/>
    <n v="0"/>
    <n v="50"/>
    <x v="1"/>
    <n v="0"/>
    <s v="Nueva"/>
    <n v="0"/>
    <s v="No programado"/>
    <x v="0"/>
    <s v=""/>
    <n v="0"/>
    <n v="0"/>
    <n v="0"/>
    <s v="Programado"/>
    <s v="No"/>
    <s v=""/>
    <n v="0"/>
    <n v="0"/>
    <n v="0"/>
    <s v="Programado"/>
    <s v="No"/>
    <s v=""/>
    <n v="0"/>
    <n v="0"/>
    <n v="0"/>
    <s v="Programado"/>
    <s v="Si"/>
    <n v="50"/>
    <n v="0"/>
    <n v="0"/>
    <n v="0"/>
  </r>
  <r>
    <x v="0"/>
    <x v="2"/>
    <x v="5"/>
    <x v="38"/>
    <s v="Actualizar y publicar mapa de riesgos aprobado"/>
    <s v="Mapa de riesgos publicado en la página web"/>
    <d v="2020-10-01T00:00:00"/>
    <d v="2020-12-30T00:00:00"/>
    <n v="12"/>
    <n v="0"/>
    <n v="50"/>
    <x v="1"/>
    <n v="0"/>
    <s v="Nueva"/>
    <n v="0"/>
    <s v="No programado"/>
    <x v="0"/>
    <s v=""/>
    <n v="0"/>
    <n v="0"/>
    <n v="0"/>
    <s v="No programado"/>
    <s v="No"/>
    <s v=""/>
    <n v="0"/>
    <n v="0"/>
    <n v="0"/>
    <s v="No programado"/>
    <s v="No"/>
    <s v=""/>
    <n v="0"/>
    <n v="0"/>
    <n v="0"/>
    <s v="Programado"/>
    <s v="Si"/>
    <n v="50"/>
    <n v="0"/>
    <n v="0"/>
    <n v="0"/>
  </r>
  <r>
    <x v="0"/>
    <x v="2"/>
    <x v="5"/>
    <x v="39"/>
    <s v="1. Diseñar Modelo de Autoevaluación_x000a_"/>
    <s v="1. Modelo de Autoevaluación (herramienta) aprobada_x000a_"/>
    <d v="2020-01-16T00:00:00"/>
    <d v="2020-06-30T00:00:00"/>
    <n v="6"/>
    <n v="0"/>
    <n v="50"/>
    <x v="4"/>
    <n v="0"/>
    <s v="En desarrollo"/>
    <n v="0"/>
    <s v="Programado"/>
    <x v="0"/>
    <s v=""/>
    <s v="Avance de Herramienta de Autoevaluación por dependencias - Herramienta en Excel"/>
    <s v="El producto avanza conforme a la planeación - Reuniones virtuales para definir criterios "/>
    <s v="Avance de Herramienta de Autoevaluación por dependencias - Herramienta en Excel"/>
    <s v="Programado"/>
    <s v="Si"/>
    <n v="50"/>
    <n v="0"/>
    <n v="0"/>
    <n v="0"/>
    <s v="No programado"/>
    <s v="No"/>
    <s v=""/>
    <n v="0"/>
    <n v="0"/>
    <n v="0"/>
    <s v="No programado"/>
    <s v="No"/>
    <s v=""/>
    <n v="0"/>
    <n v="0"/>
    <n v="0"/>
  </r>
  <r>
    <x v="0"/>
    <x v="2"/>
    <x v="5"/>
    <x v="39"/>
    <s v="2. Aplicación del Modelo de Autoevaluación por Procesos"/>
    <s v="2. Informe de Autoevaluación"/>
    <d v="2020-07-01T00:00:00"/>
    <d v="2020-12-31T00:00:00"/>
    <n v="12"/>
    <n v="0"/>
    <n v="50"/>
    <x v="4"/>
    <n v="0"/>
    <s v="Nueva"/>
    <n v="0"/>
    <s v="No programado"/>
    <x v="0"/>
    <s v=""/>
    <n v="0"/>
    <n v="0"/>
    <n v="0"/>
    <s v="No programado"/>
    <s v="No"/>
    <s v=""/>
    <n v="0"/>
    <n v="0"/>
    <n v="0"/>
    <s v="Programado"/>
    <s v="No"/>
    <s v=""/>
    <n v="0"/>
    <n v="0"/>
    <n v="0"/>
    <s v="Programado"/>
    <s v="Si"/>
    <n v="50"/>
    <n v="0"/>
    <n v="0"/>
    <n v="0"/>
  </r>
  <r>
    <x v="0"/>
    <x v="2"/>
    <x v="5"/>
    <x v="40"/>
    <s v="Formular el Plan de Actualización documental que soporta el SIGI con base en el diagnóstico elaborado."/>
    <s v="Plan de Actualización Documental definido"/>
    <d v="2020-07-01T00:00:00"/>
    <d v="2020-07-31T00:00:00"/>
    <n v="7"/>
    <n v="0"/>
    <n v="100"/>
    <x v="1"/>
    <n v="0"/>
    <s v="Nueva"/>
    <n v="0"/>
    <s v="No programado"/>
    <x v="0"/>
    <s v=""/>
    <n v="0"/>
    <n v="0"/>
    <n v="0"/>
    <s v="No programado"/>
    <s v="No"/>
    <s v=""/>
    <n v="0"/>
    <n v="0"/>
    <n v="0"/>
    <s v="Programado"/>
    <s v="Si"/>
    <n v="100"/>
    <n v="0"/>
    <n v="0"/>
    <n v="0"/>
    <s v="No programado"/>
    <s v="No"/>
    <s v=""/>
    <n v="0"/>
    <n v="0"/>
    <n v="0"/>
  </r>
  <r>
    <x v="0"/>
    <x v="2"/>
    <x v="5"/>
    <x v="41"/>
    <s v="Desarrollar actividades de bienestar, incentivos"/>
    <s v="Programa de Bienestar Social Laboral y el Plan de Incentivos Institucionales implementado"/>
    <d v="2020-03-02T00:00:00"/>
    <d v="2020-12-30T00:00:00"/>
    <n v="12"/>
    <n v="311365600"/>
    <n v="20"/>
    <x v="2"/>
    <n v="0"/>
    <s v="En desarrollo"/>
    <n v="0"/>
    <s v="Programado"/>
    <x v="0"/>
    <s v=""/>
    <s v="De 30 actividades planeadas en el año, conforme el documento publicado en la página web de la Adres, se evidenciaron avances del desarrollo de 5 actividades asociadas al Área de Protección y Servicios Sociales: 1.Pausas Activas, 2.Fomentar hábitos alimentarios saludables, 3.Divulgación del Programa Servimos del DAFP, 4.Celebración de fechas especiales, 5.Caminatas ecológicas; las cuales se realizaron acciones según la descripción, cobertura y recursos planeados, así mismo, acudiendo a otras entidades públicas, por ejemplo, para la consecución del Día de la Mujer y Pausas activas virtuales. Lo anterior, cumpliendo con el Plan Estratégico de Talento Humano que permite avanzar en la identificación del logro de la estrategia, ruta de creación de valor e impacto previsto."/>
    <s v="Las medidas que se adoptaron frente la emergencia sanitaria que se evidenciaron en el país, generaron el impedimento sobre la ejecución de pausas activas presenciales; la reprogramación de caminatas ecológicas y celebración del día del hombre."/>
    <s v="Programa de Bienestar Social  Laboral y el Plan de Incentivos Institucionales desarrollado parcialmente"/>
    <s v="Programado"/>
    <s v="No"/>
    <s v=""/>
    <n v="0"/>
    <n v="0"/>
    <n v="0"/>
    <s v="Programado"/>
    <s v="No"/>
    <s v=""/>
    <n v="0"/>
    <n v="0"/>
    <n v="0"/>
    <s v="Programado"/>
    <s v="Si"/>
    <n v="20"/>
    <n v="0"/>
    <n v="0"/>
    <n v="0"/>
  </r>
  <r>
    <x v="0"/>
    <x v="2"/>
    <x v="5"/>
    <x v="41"/>
    <s v="Ejecutar actividades de capacitación e intervención sobre Clima organizacional y cambio cultural"/>
    <s v="Plan Institucional de Capacitación implementado_x000a_Estrategias de intervención sobre Clima organizacional y cambio cultural realizadas"/>
    <d v="2020-02-03T00:00:00"/>
    <d v="2020-12-30T00:00:00"/>
    <n v="12"/>
    <n v="258767134"/>
    <n v="20"/>
    <x v="2"/>
    <n v="0"/>
    <s v="En desarrollo"/>
    <n v="0"/>
    <s v="Programado"/>
    <x v="0"/>
    <s v=""/>
    <s v="Conforme el Plan Estratégico de Talento Humano publicado en la página web de la Adres, se evidenció avance en la intervención sobre Clima organizacional y cambio cultural, mediante el desarrollo de la implementación del Código de Integridad._x000a__x000a_En referencia al Plan Institucional de Capacitación, se evidenciaron 16 actividades:_x000a__x000a_1).Manejo de casos en Comité de Convivencia. _x000a_2).Juego limpio a deportistas. _x000a_3).Inclusión laboral RECA - Compensar. _x000a_4).Asesoría al Comité de Convivencia. _x000a_5).Día de la mujer. _x000a_6).Asesoría legal al Comité Convivencia sobre la Ley 1010 de 2006._x000a_7).Recobros Subsidiado. _x000a_8).Aplicativo EDL de la CNSC. _x000a_9).Múltiple Factor de Autenticación de la cuenta de Outlook. _x000a_10).Orden y Aseo en puestos de trabajo. _x000a_11).Socialización con Brigadistas sobre Medidas de prevención COVID19. _x000a_12).Socialización con personal de Aseo y Cafetería sobre Medidas de prevención COVID19. _x000a_13).Taller lavado de manos y herramientas para el trabajo remoto en casa, atendiendo las medidas de prevención COVID19. _x000a_14).Avances del Programa de Bilingüismo._x000a_15).Taller Web “SG-SST proceso para la ejecución de auditoria y establecer acciones para la mejora continua”._x000a_16).Taller Web “Auditoria interna en SST”"/>
    <s v="Ninguno"/>
    <s v="Plan Institucional de Capacitación desarrollado parcialmente;_x000a_Estrategias de intervención sobre Clima organizacional y cambio cultural iniciado con implementación del Código de Integridad"/>
    <s v="Programado"/>
    <s v="No"/>
    <s v=""/>
    <n v="0"/>
    <n v="0"/>
    <n v="0"/>
    <s v="Programado"/>
    <s v="No"/>
    <s v=""/>
    <n v="0"/>
    <n v="0"/>
    <n v="0"/>
    <s v="Programado"/>
    <s v="Si"/>
    <n v="20"/>
    <n v="0"/>
    <n v="0"/>
    <n v="0"/>
  </r>
  <r>
    <x v="0"/>
    <x v="2"/>
    <x v="5"/>
    <x v="41"/>
    <s v="Ejecutar actividades de Seguridad y Salud en el Trabajo"/>
    <s v="Plan de Trabajo Anual en Seguridad y Salud en el Trabajo (SST) implementado_x000a_Batería de Riesgo Psicosocial aplicada._x000a_Estudios de iluminación, ruido y temperatura realizada; elementos ergonómicos suministrados"/>
    <d v="2020-01-20T00:00:00"/>
    <d v="2020-12-30T00:00:00"/>
    <n v="12"/>
    <n v="144555511"/>
    <n v="20"/>
    <x v="2"/>
    <n v="0"/>
    <s v="En desarrollo"/>
    <n v="0"/>
    <s v="Programado"/>
    <x v="0"/>
    <s v=""/>
    <s v="De 23 actividades relacionadas en el Plan de Trabajo Anual en Seguridad y Salud en el Trabajo 2020, publicado en la página web de la Adres, se evidenciaron avances en 12 actividades de la siguiente manera:_x000a__x000a_*De la fase de &quot;Estructura&quot;, se desarrollaron 7 actividades sobre el SG-SST: 1).Divulgación de políticas, 2).Formalización del formato para la medición de objetivos, metas e indicadores, 3).Documentación, implementación y ejecución de las actividades establecidas del SG-SST, 4) Divulgación de los roles y las responsabilidades de SG-SST, 5).Asignación de los recursos para el SG-SST, 6).Acompañamiento al COPASST en su funcionamiento, 7).Definición del plan de capacitación._x000a__x000a_*De la fase de &quot;Proceso&quot;, se desarrollaron 4 actividades sobre: 1).Aplicación del articulo 16 del anexo técnico &quot;Autoevaluación del SGSST&quot; de la Resolución 0312 de 2019, 2).Ejecutar y realizar seguimiento al plan de trabajo del SG-SST e implementar el plan de acción si se requiere, 3).Investigar todos los accidentes e incidentes de trabajo, así como las enfermedades laborales ocurridas en la Entidad, 4).Documentar los registros de accidentes y enfermedades laborales de la entidad._x000a__x000a_*De la fase de &quot;Resultado&quot;, se realizó 1 actividad sobre la verificación del porcentaje de cumplimiento del plan de trabajo del SG-SST de la ADRES._x000a__x000a_En referencia al Plan Estratégico de Talento Humano publicado, se obtienen avances frente a las acciones necesarias para la contratación de actividades relacionadas con la aplicación de la Batería de Riesgo Psicosocial en la entidad."/>
    <s v="Ninguno"/>
    <s v="Plan de Trabajo Anual en Seguridad y Salud en el Trabajo (SST) desarrollado parcialmente_x000a_Batería de Riesgo Psicosocial en estudios previos"/>
    <s v="Programado"/>
    <s v="No"/>
    <s v=""/>
    <n v="0"/>
    <n v="0"/>
    <n v="0"/>
    <s v="Programado"/>
    <s v="No"/>
    <s v=""/>
    <n v="0"/>
    <n v="0"/>
    <n v="0"/>
    <s v="Programado"/>
    <s v="Si"/>
    <n v="20"/>
    <n v="0"/>
    <n v="0"/>
    <n v="0"/>
  </r>
  <r>
    <x v="0"/>
    <x v="2"/>
    <x v="5"/>
    <x v="41"/>
    <s v="Realizar seguimiento a las actividades establecidas en los planes de talento humano"/>
    <s v="Documento de seguimiento a:_x000a_- Plan Anual de Vacantes_x000a_- Plan de Previsión de Recursos Humanos _x000a_- Plan de Trabajo Anual en Seguridad y Salud en el Trabajo (SST)_x000a_- Plan Institucional de Capacitación_x000a_-Programa de Bienestar Social Laboral y el Plan de Incentivos Institucionales_x000a_"/>
    <d v="2020-02-03T00:00:00"/>
    <d v="2020-12-30T00:00:00"/>
    <n v="12"/>
    <n v="0"/>
    <n v="40"/>
    <x v="2"/>
    <n v="0"/>
    <s v="En desarrollo"/>
    <n v="0"/>
    <s v="Programado"/>
    <x v="0"/>
    <s v=""/>
    <s v="Se evidenciaron avances de las actividades planeadas del documento publicado, en referencia al Plan Estratégico de Talento Humano (PETH) respecto a:_x000d__x000a_*Resultados de los procesos de vinculación conforme el Plan Anual de Vacantes, cumpliendo con la normatividad interna y externa legal vigente._x000d__x000a_*Resultados de los procesos de vinculación conforme el Plan de Previsión de Recursos Humanos, en especial los avances sobre el reporte de la OPEC mediante el sistema de información SIMO de la CNSC._x000d__x000a_*Formalización de una nueva herramienta que permite la identificación y análisis del cumplimiento a las estrategias del PETH, el cual conlleva a la consecución gradual de los impactos previstos del mismo, mediante el registro del formato &quot;GETH-FR61 Seguimiento a las actividades establecidas en los planes de TH&quot;. Así mismo, generando soportes sobre el avance para el primer trimestre del año 2020, en cuanto a: i).Seguimiento a los cronogramas de ejecución para las actividades de Bienestar e Inventivos, Capacitaciones y acciones del Sistema General de Seguridad y Salud en el Trabajo; ii).Acciones importantes para el Rediseño Organizacional; iii).Acciones frente a las herramientas del MIPG asociadas al autodiagnóstico de la Gestión del conocimiento e innovación."/>
    <s v="Ninguno"/>
    <s v="Documentos de seguimientos parciales a:_x000d__x000a_- Plan Anual de Vacantes_x000d__x000a_- Plan de Previsión de Recursos Humanos _x000d__x000a_- Plan de Trabajo Anual en Seguridad y Salud en el Trabajo (SST)_x000d__x000a_- Plan Institucional de Capacitación_x000d__x000a_-Programa de Bienestar Social Laboral y el Plan de Incentivos Institucionales_x000d__x000a_-Plan Estratégico de Talento Humano"/>
    <s v="Programado"/>
    <s v="No"/>
    <s v=""/>
    <n v="0"/>
    <n v="0"/>
    <n v="0"/>
    <s v="Programado"/>
    <s v="No"/>
    <s v=""/>
    <n v="0"/>
    <n v="0"/>
    <n v="0"/>
    <s v="Programado"/>
    <s v="Si"/>
    <n v="40"/>
    <n v="0"/>
    <n v="0"/>
    <n v="0"/>
  </r>
  <r>
    <x v="0"/>
    <x v="2"/>
    <x v="5"/>
    <x v="42"/>
    <s v="Elaboración del documento."/>
    <s v="Política Manejo de Documentos Electrónicos Aprobada."/>
    <d v="2020-10-01T00:00:00"/>
    <d v="2020-12-30T00:00:00"/>
    <n v="12"/>
    <n v="0"/>
    <n v="50"/>
    <x v="2"/>
    <n v="0"/>
    <s v="Nueva"/>
    <n v="0"/>
    <s v="No programado"/>
    <x v="0"/>
    <s v=""/>
    <n v="0"/>
    <n v="0"/>
    <n v="0"/>
    <s v="No programado"/>
    <s v="No"/>
    <s v=""/>
    <n v="0"/>
    <n v="0"/>
    <n v="0"/>
    <s v="No programado"/>
    <s v="No"/>
    <s v=""/>
    <n v="0"/>
    <n v="0"/>
    <n v="0"/>
    <s v="Programado"/>
    <s v="Si"/>
    <n v="50"/>
    <n v="0"/>
    <n v="0"/>
    <n v="0"/>
  </r>
  <r>
    <x v="0"/>
    <x v="2"/>
    <x v="5"/>
    <x v="42"/>
    <s v="Realizar fase de diagnóstico"/>
    <s v="Informe"/>
    <d v="2020-03-01T00:00:00"/>
    <d v="2020-09-30T00:00:00"/>
    <n v="9"/>
    <n v="0"/>
    <n v="50"/>
    <x v="2"/>
    <n v="0"/>
    <s v="En desarrollo"/>
    <n v="0"/>
    <s v="Programado"/>
    <x v="0"/>
    <s v=""/>
    <s v="Siendo esta una actividad programada para el 30 de septiembre de 2020, el avance realizado consiste en la parametrización del ORFEO nuevo sistema de gestión documental de la ADRES, dentro del cual se contempla la creación de expedientes virtuales y manejo electrónico de la documentación. "/>
    <s v="N/A en razón que no es la fecha programada de finalización de la tarea y se han realizado tareas."/>
    <s v="Aun no existe documento alguno referente al tema."/>
    <s v="Programado"/>
    <s v="No"/>
    <s v=""/>
    <n v="0"/>
    <n v="0"/>
    <n v="0"/>
    <s v="Programado"/>
    <s v="Si"/>
    <n v="50"/>
    <n v="0"/>
    <n v="0"/>
    <n v="0"/>
    <s v="No programado"/>
    <s v="No"/>
    <s v=""/>
    <n v="0"/>
    <n v="0"/>
    <n v="0"/>
  </r>
  <r>
    <x v="0"/>
    <x v="2"/>
    <x v="5"/>
    <x v="43"/>
    <s v="Actualizar el mapa de riesgos de los procesos misionales"/>
    <s v="Mapas de riesgos actualizados"/>
    <d v="2020-09-30T00:00:00"/>
    <d v="2020-12-30T00:00:00"/>
    <n v="12"/>
    <n v="0"/>
    <n v="70"/>
    <x v="1"/>
    <n v="0"/>
    <s v="Nueva"/>
    <n v="0"/>
    <s v="No programado"/>
    <x v="0"/>
    <s v=""/>
    <n v="0"/>
    <n v="0"/>
    <n v="0"/>
    <s v="No programado"/>
    <s v="No"/>
    <s v=""/>
    <n v="0"/>
    <n v="0"/>
    <n v="0"/>
    <s v="Programado"/>
    <s v="No"/>
    <s v=""/>
    <n v="0"/>
    <n v="0"/>
    <n v="0"/>
    <s v="Programado"/>
    <s v="Si"/>
    <n v="70"/>
    <n v="0"/>
    <n v="0"/>
    <n v="0"/>
  </r>
  <r>
    <x v="0"/>
    <x v="2"/>
    <x v="5"/>
    <x v="43"/>
    <s v="Publicar para consulta ciudadana el mapa de riesgos actualizado."/>
    <s v="Mapa de riesgos publicado para consulta ciudadana"/>
    <d v="2020-09-30T00:00:00"/>
    <d v="2020-12-30T00:00:00"/>
    <n v="12"/>
    <n v="0"/>
    <n v="30"/>
    <x v="1"/>
    <n v="0"/>
    <s v="Nueva"/>
    <n v="0"/>
    <s v="No programado"/>
    <x v="0"/>
    <s v=""/>
    <n v="0"/>
    <n v="0"/>
    <n v="0"/>
    <s v="No programado"/>
    <s v="No"/>
    <s v=""/>
    <n v="0"/>
    <n v="0"/>
    <n v="0"/>
    <s v="Programado"/>
    <s v="No"/>
    <s v=""/>
    <n v="0"/>
    <n v="0"/>
    <n v="0"/>
    <s v="Programado"/>
    <s v="Si"/>
    <n v="30"/>
    <n v="0"/>
    <n v="0"/>
    <n v="0"/>
  </r>
  <r>
    <x v="0"/>
    <x v="2"/>
    <x v="5"/>
    <x v="44"/>
    <s v="Elaborar el lineamiento para la caracterización de usuarios de la entidad"/>
    <s v="Lineamiento para la caracterización de usuarios publicado"/>
    <d v="2020-01-15T00:00:00"/>
    <d v="2020-02-15T00:00:00"/>
    <n v="2"/>
    <n v="0"/>
    <n v="50"/>
    <x v="1"/>
    <n v="50"/>
    <s v="Finalizada"/>
    <n v="43876"/>
    <s v="Programado"/>
    <x v="1"/>
    <n v="50"/>
    <s v="Documento Elaborado y revisado al interior del equipo de la OAPCR"/>
    <s v="Ninguno"/>
    <s v="Documento &quot;Lineamiento Caracterización&quot;."/>
    <s v="No programado"/>
    <s v="No"/>
    <s v=""/>
    <n v="0"/>
    <n v="0"/>
    <n v="0"/>
    <s v="No programado"/>
    <s v="No"/>
    <s v=""/>
    <n v="0"/>
    <n v="0"/>
    <n v="0"/>
    <s v="No programado"/>
    <s v="No"/>
    <s v=""/>
    <n v="0"/>
    <n v="0"/>
    <n v="0"/>
  </r>
  <r>
    <x v="0"/>
    <x v="2"/>
    <x v="5"/>
    <x v="45"/>
    <s v="Identificar mejoras al SGCRM y realizar requerimiento técnologico a la DGTIC"/>
    <s v="Requerimiento realizado y aprobado por la DAF"/>
    <d v="2020-01-08T00:00:00"/>
    <d v="2020-12-15T00:00:00"/>
    <n v="12"/>
    <n v="12138250"/>
    <n v="50"/>
    <x v="2"/>
    <n v="0"/>
    <s v="En desarrollo"/>
    <n v="0"/>
    <s v="Programado"/>
    <x v="0"/>
    <s v=""/>
    <s v="Se remitió a la DGTIC requerimiento para la mejora del formulario web de la entidad y se han realizado solicitudes para mejora de la herramienta fe gestión de PQRS"/>
    <s v="Durante el período no se presentaron impedimentos"/>
    <s v="Solicitud mejoras CRM"/>
    <s v="Programado"/>
    <s v="No"/>
    <s v=""/>
    <n v="0"/>
    <n v="0"/>
    <n v="0"/>
    <s v="Programado"/>
    <s v="No"/>
    <s v=""/>
    <n v="0"/>
    <n v="0"/>
    <n v="0"/>
    <s v="Programado"/>
    <s v="Si"/>
    <n v="50"/>
    <n v="0"/>
    <n v="0"/>
    <n v="0"/>
  </r>
  <r>
    <x v="0"/>
    <x v="2"/>
    <x v="5"/>
    <x v="45"/>
    <s v="Realizar seguimiento a los requerimientos tecnológicos realizados"/>
    <s v="Reporte de validación de implementación de las mejoras solicitadas."/>
    <d v="2020-07-01T00:00:00"/>
    <d v="2020-12-15T00:00:00"/>
    <n v="12"/>
    <n v="0"/>
    <n v="50"/>
    <x v="2"/>
    <n v="0"/>
    <s v="Nueva"/>
    <n v="0"/>
    <s v="No programado"/>
    <x v="0"/>
    <s v=""/>
    <n v="0"/>
    <n v="0"/>
    <n v="0"/>
    <s v="No programado"/>
    <s v="No"/>
    <s v=""/>
    <n v="0"/>
    <n v="0"/>
    <n v="0"/>
    <s v="Programado"/>
    <s v="No"/>
    <s v=""/>
    <n v="0"/>
    <n v="0"/>
    <n v="0"/>
    <s v="Programado"/>
    <s v="Si"/>
    <n v="50"/>
    <n v="0"/>
    <n v="0"/>
    <n v="0"/>
  </r>
  <r>
    <x v="0"/>
    <x v="2"/>
    <x v="5"/>
    <x v="46"/>
    <s v="Acompañamiento fase I de la implementación."/>
    <s v="Sera aportado por la OTIC y consiste en el manual técnico de la solución, versión que contendrá únicamente el detalle de la infraestructura a instalar."/>
    <d v="2020-02-01T00:00:00"/>
    <d v="2020-03-30T00:00:00"/>
    <n v="3"/>
    <n v="0"/>
    <n v="50"/>
    <x v="2"/>
    <n v="50"/>
    <s v="Finalizada"/>
    <n v="43917"/>
    <s v="Programado"/>
    <x v="1"/>
    <n v="50"/>
    <s v="Se realiza el acompañamiento y desarrollo de las actividades requeridas en la Fase I - Levantamiento y Análisis de la Información"/>
    <s v="Sin impedimentos"/>
    <s v="Manual Técnico con el detalle de la infraestructura a instalar"/>
    <s v="No programado"/>
    <s v="No"/>
    <s v=""/>
    <n v="0"/>
    <n v="0"/>
    <n v="0"/>
    <s v="No programado"/>
    <s v="No"/>
    <s v=""/>
    <n v="0"/>
    <n v="0"/>
    <n v="0"/>
    <s v="No programado"/>
    <s v="No"/>
    <s v=""/>
    <n v="0"/>
    <n v="0"/>
    <n v="0"/>
  </r>
  <r>
    <x v="0"/>
    <x v="2"/>
    <x v="5"/>
    <x v="46"/>
    <s v="Acompañamiento fase II de la implementación."/>
    <s v="Sera aportado por la OTIC y * Informe de flujo de la funcionalidad aprobada por parte la Entidad_x000a_* Plan de pruebas con los respectivos casos de prueba y resultado de estas._x000a_* Manual Técnico actualizado, con la información de configuración y procedimientos para el servidor"/>
    <d v="2020-04-01T00:00:00"/>
    <d v="2020-09-30T00:00:00"/>
    <n v="9"/>
    <n v="0"/>
    <n v="50"/>
    <x v="2"/>
    <n v="0"/>
    <s v="Nueva"/>
    <n v="0"/>
    <s v="No programado"/>
    <x v="0"/>
    <s v=""/>
    <n v="0"/>
    <n v="0"/>
    <n v="0"/>
    <s v="Programado"/>
    <s v="No"/>
    <s v=""/>
    <n v="0"/>
    <n v="0"/>
    <n v="0"/>
    <s v="Programado"/>
    <s v="Si"/>
    <n v="50"/>
    <n v="0"/>
    <n v="0"/>
    <n v="0"/>
    <s v="No programado"/>
    <s v="No"/>
    <s v=""/>
    <n v="0"/>
    <n v="0"/>
    <n v="0"/>
  </r>
  <r>
    <x v="0"/>
    <x v="2"/>
    <x v="5"/>
    <x v="47"/>
    <s v="De acuerdo con el requerimiento identificado y el contrato suscrito, recibir y paramatrizar el aplicativo y ponerlo en operación. "/>
    <s v="SIGI Implementado"/>
    <d v="2020-02-01T00:00:00"/>
    <d v="2020-07-15T00:00:00"/>
    <n v="7"/>
    <n v="60000000"/>
    <n v="100"/>
    <x v="1"/>
    <n v="0"/>
    <s v="En desarrollo"/>
    <n v="0"/>
    <s v="Programado"/>
    <x v="0"/>
    <s v=""/>
    <s v="Se adelantan los estudios previos para realizar la contratación directa del aplicativo SVE con el proveedor Pensemos S.A"/>
    <s v="Dificultades en al definición del tipo de proceso que se debe llevar a cabo, teniendo en cuenta que en primera medida se había definido una selección abreviada, pero los proponentes no cumplian con la totalidad de requisitos técnicos que se solicitaban"/>
    <s v="0. Estudio previo contratación directa_x000a_1. Anexo 1 - Especificaciones técnicas_x000a_2. Anexo 2 Análisis_del_Sector-Estudio_de_Mercado_x000a_3. Compración ofertas_2020"/>
    <s v="Programado"/>
    <s v="No"/>
    <s v=""/>
    <n v="0"/>
    <n v="0"/>
    <n v="0"/>
    <s v="Programado"/>
    <s v="Si"/>
    <n v="100"/>
    <n v="0"/>
    <n v="0"/>
    <n v="0"/>
    <s v="No programado"/>
    <s v="No"/>
    <s v=""/>
    <n v="0"/>
    <n v="0"/>
    <n v="0"/>
  </r>
  <r>
    <x v="0"/>
    <x v="2"/>
    <x v="5"/>
    <x v="48"/>
    <s v="Entregar al AGN las TRD a Convalidar"/>
    <s v="Oficio entrega TRD al Archivo General de la Nación - AGN."/>
    <d v="2020-07-01T00:00:00"/>
    <d v="2020-09-30T00:00:00"/>
    <n v="9"/>
    <n v="0"/>
    <n v="40"/>
    <x v="2"/>
    <n v="0"/>
    <s v="Nueva"/>
    <n v="0"/>
    <s v="No programado"/>
    <x v="0"/>
    <s v=""/>
    <n v="0"/>
    <n v="0"/>
    <n v="0"/>
    <s v="No programado"/>
    <s v="No"/>
    <s v=""/>
    <n v="0"/>
    <n v="0"/>
    <n v="0"/>
    <s v="Programado"/>
    <s v="Si"/>
    <n v="40"/>
    <n v="0"/>
    <n v="0"/>
    <n v="0"/>
    <s v="No programado"/>
    <s v="No"/>
    <s v=""/>
    <n v="0"/>
    <n v="0"/>
    <n v="0"/>
  </r>
  <r>
    <x v="0"/>
    <x v="2"/>
    <x v="5"/>
    <x v="48"/>
    <s v="Preparar la documentación necesaria para la presentación ante el Comité Institucional de Gestión y Desempeño de las TRD a remitir al AGN."/>
    <s v="TRD firmadas, presentación comité"/>
    <d v="2020-04-01T00:00:00"/>
    <d v="2020-05-30T00:00:00"/>
    <n v="5"/>
    <n v="0"/>
    <n v="30"/>
    <x v="2"/>
    <n v="0"/>
    <s v="Nueva"/>
    <n v="0"/>
    <s v="No programado"/>
    <x v="0"/>
    <s v=""/>
    <n v="0"/>
    <n v="0"/>
    <n v="0"/>
    <s v="Programado"/>
    <s v="Si"/>
    <n v="30"/>
    <n v="0"/>
    <n v="0"/>
    <n v="0"/>
    <s v="No programado"/>
    <s v="No"/>
    <s v=""/>
    <n v="0"/>
    <n v="0"/>
    <n v="0"/>
    <s v="No programado"/>
    <s v="No"/>
    <s v=""/>
    <n v="0"/>
    <n v="0"/>
    <n v="0"/>
  </r>
  <r>
    <x v="0"/>
    <x v="2"/>
    <x v="5"/>
    <x v="48"/>
    <s v="Presentar la información al Comité Institucional de Gestión y Desempeño de las TRD a remitir al AGN."/>
    <s v="Presentación ante el comité."/>
    <d v="2020-06-01T00:00:00"/>
    <d v="2020-06-30T00:00:00"/>
    <n v="6"/>
    <n v="0"/>
    <n v="30"/>
    <x v="2"/>
    <n v="0"/>
    <s v="Nueva"/>
    <n v="0"/>
    <s v="No programado"/>
    <x v="0"/>
    <s v=""/>
    <n v="0"/>
    <n v="0"/>
    <n v="0"/>
    <s v="Programado"/>
    <s v="Si"/>
    <n v="30"/>
    <n v="0"/>
    <n v="0"/>
    <n v="0"/>
    <s v="No programado"/>
    <s v="No"/>
    <s v=""/>
    <n v="0"/>
    <n v="0"/>
    <n v="0"/>
    <s v="No programado"/>
    <s v="No"/>
    <s v=""/>
    <n v="0"/>
    <n v="0"/>
    <n v="0"/>
  </r>
  <r>
    <x v="0"/>
    <x v="2"/>
    <x v="6"/>
    <x v="49"/>
    <s v="Actualizar documentación Direccionamiento Estratégico"/>
    <s v="Caracterización, procedimientos, mapa de riesgos, indicadores de proceso actualizados"/>
    <d v="2020-01-15T00:00:00"/>
    <d v="2020-02-15T00:00:00"/>
    <n v="2"/>
    <n v="0"/>
    <n v="100"/>
    <x v="1"/>
    <n v="100"/>
    <s v="Finalizada"/>
    <n v="43875"/>
    <s v="Programado"/>
    <x v="1"/>
    <n v="100"/>
    <s v="Se actualizó la caracterización del proceso de Direccionamiento Estratégico teniendo en cuenta la supresion del proceso de Administración de Riesgos y su fusión con DIES.  Así mismo, se actualizaron los procedimientos y demás documentos del proceso.  Se actualizó el mapa de riesgos de la ADRES. El indicador se mantuvo."/>
    <s v="Ninguno"/>
    <s v="1. DIES_Aprobación_Caracterización_Proceso_V04_x000a__x000a_2. DIES-CP01_Caracterizacion_Proceso_V04_x000a__x000a_Ver página web de la entidad."/>
    <s v="No programado"/>
    <s v="No"/>
    <s v=""/>
    <n v="0"/>
    <n v="0"/>
    <n v="0"/>
    <s v="No programado"/>
    <s v="No"/>
    <s v=""/>
    <n v="0"/>
    <n v="0"/>
    <n v="0"/>
    <s v="No programado"/>
    <s v="No"/>
    <s v=""/>
    <n v="0"/>
    <n v="0"/>
    <n v="0"/>
  </r>
  <r>
    <x v="0"/>
    <x v="2"/>
    <x v="6"/>
    <x v="50"/>
    <s v="Actualizar documentación Gestión del Desarrollo Organizacional"/>
    <s v="Caracterización, procedimientos, mapa de riesgos, indicadores de proceso actualizados"/>
    <d v="2020-05-01T00:00:00"/>
    <d v="2020-03-30T00:00:00"/>
    <n v="3"/>
    <n v="0"/>
    <n v="100"/>
    <x v="1"/>
    <n v="100"/>
    <s v="Finalizada"/>
    <n v="43920"/>
    <s v="Programado"/>
    <x v="1"/>
    <n v="100"/>
    <s v="Se actualizó la caracterización del proceso de Gestión de Desarrollo Organizacional, los procedimientos existentes y los indicadores de gestión de dicho proceso, ajustando algunos aspectos e incluyendo otros mecanismos de seguimiento y medición de este proceso, previa validación de la Jefe de la OAPCR, como responsable del mismo. Los riesgos fueron revisados y no fue necesario realizar cambios o ajustes."/>
    <s v="Ninguno"/>
    <s v="GEDO_Caracterizacion_Final_x000a__x000a_GEDO-PR01_Procedimiento_Elaboración_y_Control_de_Documentos_V03_x000a__x000a_GEDO-PR02_Procedimiento_Medicion de_Gestión_Institucional_V03_x000a__x000a_GEDO-PR03_Procedimiento_Formulacion_Seguimiento_Planes_de_Mejoramiento_V03GEDO-_x000a__x000a_HV_Indicadores_Proceso_GEDO_V02_x000a__x000a_Reporte de Seguimiento Evolución MIPG"/>
    <s v="No programado"/>
    <s v="No"/>
    <s v=""/>
    <n v="0"/>
    <n v="0"/>
    <n v="0"/>
    <s v="No programado"/>
    <s v="No"/>
    <s v=""/>
    <n v="0"/>
    <n v="0"/>
    <n v="0"/>
    <s v="No programado"/>
    <s v="No"/>
    <s v=""/>
    <n v="0"/>
    <n v="0"/>
    <n v="0"/>
  </r>
  <r>
    <x v="0"/>
    <x v="2"/>
    <x v="6"/>
    <x v="51"/>
    <s v="Elaborar las caracterizaciones a partir de los procesos definidos."/>
    <s v="Caracterizaciones  de procesos actualizadas_x000a_Listados de asistencia de mesas de trabajo"/>
    <d v="2020-06-30T00:00:00"/>
    <d v="2020-09-30T00:00:00"/>
    <n v="9"/>
    <n v="0"/>
    <n v="100"/>
    <x v="1"/>
    <n v="0"/>
    <s v="Nueva"/>
    <n v="0"/>
    <s v="No programado"/>
    <x v="0"/>
    <s v=""/>
    <n v="0"/>
    <n v="0"/>
    <n v="0"/>
    <s v="Programado"/>
    <s v="No"/>
    <s v=""/>
    <n v="0"/>
    <n v="0"/>
    <n v="0"/>
    <s v="Programado"/>
    <s v="Si"/>
    <n v="100"/>
    <n v="0"/>
    <n v="0"/>
    <n v="0"/>
    <s v="No programado"/>
    <s v="No"/>
    <s v=""/>
    <n v="0"/>
    <n v="0"/>
    <n v="0"/>
  </r>
  <r>
    <x v="0"/>
    <x v="2"/>
    <x v="6"/>
    <x v="52"/>
    <s v="Construir Cadena de Valor de la entidad"/>
    <s v="Cadena de valor aprobada_x000a_Acta de Comité_x000a_Listados de asistencia de mesas de trabajo"/>
    <d v="2020-03-30T00:00:00"/>
    <d v="2020-06-30T00:00:00"/>
    <n v="6"/>
    <n v="0"/>
    <n v="100"/>
    <x v="1"/>
    <n v="0"/>
    <s v="En desarrollo"/>
    <n v="0"/>
    <s v="Programado"/>
    <x v="0"/>
    <s v=""/>
    <s v="Mapa de procesos aprobado en Comité Institucional de Gestión y Desempeño del 31 de marzo de 2020."/>
    <n v="0"/>
    <s v="Mapa de proceso_x000a_Acta de Comité"/>
    <s v="Programado"/>
    <s v="Si"/>
    <n v="100"/>
    <n v="0"/>
    <n v="0"/>
    <n v="0"/>
    <s v="No programado"/>
    <s v="No"/>
    <s v=""/>
    <n v="0"/>
    <n v="0"/>
    <n v="0"/>
    <s v="No programado"/>
    <s v="No"/>
    <s v=""/>
    <n v="0"/>
    <n v="0"/>
    <n v="0"/>
  </r>
  <r>
    <x v="0"/>
    <x v="2"/>
    <x v="6"/>
    <x v="52"/>
    <s v="Construir mapa de procesos de la entidad."/>
    <s v="Mapa de procesos aprobado_x000a_Acta de Comité"/>
    <d v="2020-03-30T00:00:00"/>
    <d v="2020-06-30T00:00:00"/>
    <n v="6"/>
    <n v="0"/>
    <n v="100"/>
    <x v="1"/>
    <n v="100"/>
    <s v="Finalizada"/>
    <n v="43921"/>
    <s v="Programado"/>
    <x v="0"/>
    <s v=""/>
    <s v="Mapa de procesos aprobado en Comité Institucional de Gestión y Desempeño del 31 de marzo de 2020."/>
    <n v="0"/>
    <s v="Mapa de proceso_x000a_Acta de Comité"/>
    <s v="Programado"/>
    <s v="Si"/>
    <n v="100"/>
    <n v="0"/>
    <n v="0"/>
    <n v="0"/>
    <s v="No programado"/>
    <s v="No"/>
    <s v=""/>
    <n v="0"/>
    <n v="0"/>
    <n v="0"/>
    <s v="No programado"/>
    <s v="No"/>
    <s v=""/>
    <n v="0"/>
    <n v="0"/>
    <n v="0"/>
  </r>
  <r>
    <x v="0"/>
    <x v="2"/>
    <x v="6"/>
    <x v="53"/>
    <s v="Establecer el estado actual de la interacción de los procesos de la entidad y proponer la matriz de interacción de procesos mejorada"/>
    <s v="Matrices de interacción de procesos actual y propuesta"/>
    <d v="2020-01-02T00:00:00"/>
    <d v="2020-03-30T00:00:00"/>
    <n v="3"/>
    <n v="0"/>
    <n v="100"/>
    <x v="1"/>
    <n v="100"/>
    <s v="Finalizada"/>
    <n v="43921"/>
    <s v="Programado"/>
    <x v="1"/>
    <n v="100"/>
    <s v="Se construyeron las matrices de procesos: _x000a_1. Actual: Matriz con el mapa de procesos de la entidad, realizando el análisis de los salidas y entradas de los procesos_x000a_3. Propuesta: con el mapa de proceso propuesto para el nuevo modelo de operación. En esta se definieron los productos principales de los procesos y como interactuan entre ellos"/>
    <s v="La actividad se llevo a cabo conforme a lo establecido"/>
    <s v="1. Matriz de interacción de procesos - Estado Actual_x000a_2. Matriz de interacción de procesos - Propuesta"/>
    <s v="No programado"/>
    <s v="No"/>
    <s v=""/>
    <n v="0"/>
    <n v="0"/>
    <n v="0"/>
    <s v="No programado"/>
    <s v="No"/>
    <s v=""/>
    <n v="0"/>
    <n v="0"/>
    <n v="0"/>
    <s v="No programado"/>
    <s v="No"/>
    <s v=""/>
    <n v="0"/>
    <n v="0"/>
    <n v="0"/>
  </r>
  <r>
    <x v="0"/>
    <x v="2"/>
    <x v="6"/>
    <x v="44"/>
    <s v="Actualizar el Listado Maestro de Documentaos"/>
    <s v="Listado Maestro de Documentos actualizado y publicado (Interna)"/>
    <d v="2020-01-15T00:00:00"/>
    <d v="2020-02-15T00:00:00"/>
    <n v="2"/>
    <n v="0"/>
    <n v="50"/>
    <x v="1"/>
    <n v="50"/>
    <s v="Finalizada"/>
    <n v="43921"/>
    <s v="Programado"/>
    <x v="1"/>
    <n v="50"/>
    <s v="Se dio cumplimiento a la creacion y actualización del listado maestro de documentos, con la actualizacion de procedimientos, no obstante se requiere seguir actualizando este listado a medida que se generen actualizaciones en el SIGI"/>
    <s v="Ninguno"/>
    <s v="Documento &quot;Listado Maestro de Documentos&quot; ubicado en la Herramienta colaborativa de la Entidad en la siguiente ruta  https://teams.microsoft.com/_#/files/General?threadId=19%3Ac63c81a6f564451b99eb00ae5b52895d%40thread.skype&amp;ctx=channel&amp;context=Vigente&amp;rootfolder=%252Fsites%252FOAPCR%252FDocumentos%2520compartidos%252FGeneral%252FSistema%2520de%2520Gestion%252FListado_Maestro_de_Documentos%252FVigente"/>
    <s v="No programado"/>
    <s v="No"/>
    <s v=""/>
    <n v="0"/>
    <n v="0"/>
    <n v="0"/>
    <s v="No programado"/>
    <s v="No"/>
    <s v=""/>
    <n v="0"/>
    <n v="0"/>
    <n v="0"/>
    <s v="No programado"/>
    <s v="No"/>
    <s v=""/>
    <n v="0"/>
    <n v="0"/>
    <n v="0"/>
  </r>
  <r>
    <x v="0"/>
    <x v="2"/>
    <x v="7"/>
    <x v="54"/>
    <s v="Estudio de cargas laborales"/>
    <s v="Diagnóstico institucional de la Gestión del Talento Humano y estudio de cargas laborales"/>
    <d v="2020-04-20T00:00:00"/>
    <d v="2020-06-05T00:00:00"/>
    <n v="6"/>
    <n v="240000000"/>
    <n v="40"/>
    <x v="2"/>
    <n v="0"/>
    <s v="Nueva"/>
    <n v="0"/>
    <s v="No programado"/>
    <x v="0"/>
    <s v=""/>
    <n v="0"/>
    <n v="0"/>
    <n v="0"/>
    <s v="Programado"/>
    <s v="Si"/>
    <n v="40"/>
    <n v="0"/>
    <n v="0"/>
    <n v="0"/>
    <s v="No programado"/>
    <s v="No"/>
    <s v=""/>
    <n v="0"/>
    <n v="0"/>
    <n v="0"/>
    <s v="No programado"/>
    <s v="No"/>
    <s v=""/>
    <n v="0"/>
    <n v="0"/>
    <n v="0"/>
  </r>
  <r>
    <x v="0"/>
    <x v="2"/>
    <x v="7"/>
    <x v="54"/>
    <s v="Realizar el estudio técnico de rediseño institucional y gestionarlo frente instancias pertinentes"/>
    <s v="Estudio técnico de rediseño institucional entregado al DAFP_x000a_Borrador de Decretos de restructuración_x000a_Borrador de Manual de funciones_x000a_Oficios presentados a las instancias pertinentes"/>
    <d v="2020-03-24T00:00:00"/>
    <d v="2020-07-10T00:00:00"/>
    <n v="7"/>
    <n v="0"/>
    <n v="60"/>
    <x v="1"/>
    <n v="0"/>
    <s v="En desarrollo"/>
    <n v="0"/>
    <s v="Programado"/>
    <x v="0"/>
    <s v=""/>
    <s v="Se presentó ante el DAFP oficio solicitando acompañamiento para el desarrollo del proyecto de Rediseño, con el aval de la Dirección General."/>
    <s v="Ninguna"/>
    <s v="Oficio enviado al DAFP"/>
    <s v="Programado"/>
    <s v="No"/>
    <s v=""/>
    <n v="0"/>
    <n v="0"/>
    <n v="0"/>
    <s v="Programado"/>
    <s v="Si"/>
    <n v="60"/>
    <n v="0"/>
    <n v="0"/>
    <n v="0"/>
    <s v="No programado"/>
    <s v="No"/>
    <s v=""/>
    <n v="0"/>
    <n v="0"/>
    <n v="0"/>
  </r>
  <r>
    <x v="1"/>
    <x v="3"/>
    <x v="8"/>
    <x v="55"/>
    <s v="Estructurar y ejecutar el proceso de contratación para seleccionar los terceros que efectuarán la auditoría a las cuentas presentadas en el acuerdo de punto final, y la interventoría a los terceros que efectuarán la auditoría."/>
    <s v="Contratos suscritos con las firmas  seleccionadas"/>
    <d v="2020-04-01T00:00:00"/>
    <d v="2020-06-30T00:00:00"/>
    <n v="6"/>
    <n v="0"/>
    <n v="100"/>
    <x v="5"/>
    <n v="0"/>
    <s v="Nueva"/>
    <n v="0"/>
    <s v="No programado"/>
    <x v="0"/>
    <s v=""/>
    <n v="0"/>
    <n v="0"/>
    <n v="0"/>
    <s v="Programado"/>
    <s v="Si"/>
    <n v="100"/>
    <n v="0"/>
    <n v="0"/>
    <n v="0"/>
    <s v="No programado"/>
    <s v="No"/>
    <s v=""/>
    <n v="0"/>
    <n v="0"/>
    <n v="0"/>
    <s v="No programado"/>
    <s v="No"/>
    <s v=""/>
    <n v="0"/>
    <n v="0"/>
    <n v="0"/>
  </r>
  <r>
    <x v="1"/>
    <x v="3"/>
    <x v="8"/>
    <x v="56"/>
    <s v="Ejecución del procedimiento de auditoría e interventoria a las cuentas radicadas por las entidades recobrantes"/>
    <s v="Certificaciones de resultados de auditoria; Certificaciones de interventoria; "/>
    <d v="2020-07-01T00:00:00"/>
    <d v="2021-07-31T00:00:00"/>
    <n v="7"/>
    <n v="72741274939.956497"/>
    <n v="100"/>
    <x v="5"/>
    <n v="0"/>
    <s v="Nueva"/>
    <n v="0"/>
    <s v="No programado"/>
    <x v="0"/>
    <s v=""/>
    <n v="0"/>
    <n v="0"/>
    <n v="0"/>
    <s v="No programado"/>
    <s v="No"/>
    <s v=""/>
    <n v="0"/>
    <n v="0"/>
    <n v="0"/>
    <s v="Programado"/>
    <s v="Si"/>
    <n v="100"/>
    <n v="0"/>
    <n v="0"/>
    <n v="0"/>
    <s v="Programado"/>
    <s v="No"/>
    <s v=""/>
    <n v="0"/>
    <n v="0"/>
    <n v="0"/>
  </r>
  <r>
    <x v="1"/>
    <x v="3"/>
    <x v="8"/>
    <x v="57"/>
    <s v="Expedir el manual operativo para la implementación del acuerdo de punto final."/>
    <s v="Manual Operativo"/>
    <d v="2020-02-01T00:00:00"/>
    <d v="2020-04-01T00:00:00"/>
    <n v="4"/>
    <n v="0"/>
    <n v="100"/>
    <x v="5"/>
    <n v="0"/>
    <s v="En desarrollo"/>
    <n v="0"/>
    <s v="Programado"/>
    <x v="0"/>
    <s v=""/>
    <s v="Se está trabajando en el manual operativo._x000a_En la carpeta se adjunta la versión inicial del manual operativo._x000a_Dicho documento es confidencial."/>
    <n v="0"/>
    <s v="Manual Operativo Version Preliminar  110420.pdf"/>
    <s v="Programado"/>
    <s v="Si"/>
    <n v="100"/>
    <n v="0"/>
    <n v="0"/>
    <n v="0"/>
    <s v="No programado"/>
    <s v="No"/>
    <s v=""/>
    <n v="0"/>
    <n v="0"/>
    <n v="0"/>
    <s v="No programado"/>
    <s v="No"/>
    <s v=""/>
    <n v="0"/>
    <n v="0"/>
    <n v="0"/>
  </r>
  <r>
    <x v="1"/>
    <x v="3"/>
    <x v="8"/>
    <x v="58"/>
    <s v="Expedir el acto administrativo  para implementar el acuerdo de punto final, conforme al reglamento expedido por el Gobierno Nacional."/>
    <s v="Acto administrativo expedido por la ADRES"/>
    <d v="2020-02-01T00:00:00"/>
    <d v="2020-04-01T00:00:00"/>
    <n v="4"/>
    <n v="0"/>
    <n v="100"/>
    <x v="5"/>
    <n v="0"/>
    <s v="Nueva"/>
    <n v="0"/>
    <s v="Programado"/>
    <x v="0"/>
    <s v=""/>
    <s v="La próxima semana se iiniciará la elaboración del acto administrativo."/>
    <n v="0"/>
    <n v="0"/>
    <s v="Programado"/>
    <s v="Si"/>
    <n v="100"/>
    <n v="0"/>
    <n v="0"/>
    <n v="0"/>
    <s v="No programado"/>
    <s v="No"/>
    <s v=""/>
    <n v="0"/>
    <n v="0"/>
    <n v="0"/>
    <s v="No programado"/>
    <s v="No"/>
    <s v=""/>
    <n v="0"/>
    <n v="0"/>
    <n v="0"/>
  </r>
  <r>
    <x v="1"/>
    <x v="3"/>
    <x v="8"/>
    <x v="59"/>
    <s v="Elaborar las tablas de referencia de los servicios y tecnologías no financiadas con la UPC y de los servicios excluidos"/>
    <s v="Tablas de referencia de los servicios y tecnologías no financiadas con la UPC y de los servicios excluidos elaborados y aprobadas."/>
    <d v="2020-02-01T00:00:00"/>
    <d v="2020-04-01T00:00:00"/>
    <n v="4"/>
    <n v="0"/>
    <n v="100"/>
    <x v="5"/>
    <n v="0"/>
    <s v="En desarrollo"/>
    <n v="0"/>
    <s v="Programado"/>
    <x v="0"/>
    <s v=""/>
    <s v="ADRES ha remitido correos electrónicos con las tablas de referencia para revisiòn al MSPS._x000a_Se adjuntan en la carpeta los correos electrònicos."/>
    <s v="Respecto de las tablas de referencia de medicamentos y VMR no se ha recibido retroalimentación del MSPS."/>
    <s v="T.R. Medicamentos.pdf_x000a_T.R. Nutricionales.pdf_x000a_T.R. Procedimientos y exclusiones.pdf_x000a_T.R. VMR.pdf"/>
    <s v="Programado"/>
    <s v="Si"/>
    <n v="100"/>
    <n v="0"/>
    <n v="0"/>
    <n v="0"/>
    <s v="No programado"/>
    <s v="No"/>
    <s v=""/>
    <n v="0"/>
    <n v="0"/>
    <n v="0"/>
    <s v="No programado"/>
    <s v="No"/>
    <s v=""/>
    <n v="0"/>
    <n v="0"/>
    <n v="0"/>
  </r>
  <r>
    <x v="1"/>
    <x v="1"/>
    <x v="4"/>
    <x v="60"/>
    <s v="Identificar los requerimientos funcionales y tecnológicos para la Interoperabilidad con los grupos de valor seleccionados"/>
    <s v="Requerimientos funcionales y tecnológicos de Interoperabilidad identificados"/>
    <d v="2020-03-03T00:00:00"/>
    <d v="2020-09-30T00:00:00"/>
    <n v="9"/>
    <n v="0"/>
    <n v="100"/>
    <x v="0"/>
    <n v="0"/>
    <s v="En desarrollo"/>
    <n v="0"/>
    <s v="Programado"/>
    <x v="0"/>
    <s v=""/>
    <s v="20200331. Esta actividad conforme con la planeación interna, se empezará a desarrollar una vez se termine la  actividades &quot;Definir las características que perfilan la calidad de los datos&quot;"/>
    <s v="Ninguna dentro del periodo"/>
    <s v="No aplica para el presente seguimiento"/>
    <s v="Programado"/>
    <s v="No"/>
    <s v=""/>
    <n v="0"/>
    <n v="0"/>
    <n v="0"/>
    <s v="Programado"/>
    <s v="Si"/>
    <n v="100"/>
    <n v="0"/>
    <n v="0"/>
    <n v="0"/>
    <s v="No programado"/>
    <s v="No"/>
    <s v=""/>
    <n v="0"/>
    <n v="0"/>
    <n v="0"/>
  </r>
  <r>
    <x v="1"/>
    <x v="4"/>
    <x v="9"/>
    <x v="61"/>
    <s v="Elaboración análisis de los fallos proferidos_x000a_"/>
    <s v="Documento que contenga el análisis de los fallos proferidos en el año 2019 e identifique argumentos que podrían ser tenidos en cuenta en las estrategias de defensa"/>
    <d v="2020-04-01T00:00:00"/>
    <d v="2020-05-30T00:00:00"/>
    <n v="5"/>
    <n v="0"/>
    <n v="50"/>
    <x v="6"/>
    <n v="0"/>
    <s v="Nueva"/>
    <n v="0"/>
    <s v="No programado"/>
    <x v="0"/>
    <s v=""/>
    <n v="0"/>
    <n v="0"/>
    <n v="0"/>
    <s v="Programado"/>
    <s v="Si"/>
    <n v="50"/>
    <n v="0"/>
    <n v="0"/>
    <n v="0"/>
    <s v="No programado"/>
    <s v="No"/>
    <s v=""/>
    <n v="0"/>
    <n v="0"/>
    <n v="0"/>
    <s v="No programado"/>
    <s v="No"/>
    <s v=""/>
    <n v="0"/>
    <n v="0"/>
    <n v="0"/>
  </r>
  <r>
    <x v="1"/>
    <x v="4"/>
    <x v="9"/>
    <x v="61"/>
    <s v="Elaboración análisis de los fallos proferidos_x000a_"/>
    <s v="Documento que contenga el análisis de los fallos proferidos en el año 2020 e identifique argumentos que podrían ser tenidos en cuenta en las estrategias de defensa"/>
    <d v="2020-10-31T00:00:00"/>
    <d v="2020-12-31T00:00:00"/>
    <n v="12"/>
    <n v="0"/>
    <n v="50"/>
    <x v="6"/>
    <n v="0"/>
    <s v="Nueva"/>
    <n v="0"/>
    <s v="No programado"/>
    <x v="0"/>
    <s v=""/>
    <n v="0"/>
    <n v="0"/>
    <n v="0"/>
    <s v="No programado"/>
    <s v="No"/>
    <s v=""/>
    <n v="0"/>
    <n v="0"/>
    <n v="0"/>
    <s v="No programado"/>
    <s v="No"/>
    <s v=""/>
    <n v="0"/>
    <n v="0"/>
    <n v="0"/>
    <s v="Programado"/>
    <s v="Si"/>
    <n v="50"/>
    <n v="0"/>
    <n v="0"/>
    <n v="0"/>
  </r>
  <r>
    <x v="1"/>
    <x v="4"/>
    <x v="9"/>
    <x v="62"/>
    <s v="Análisis de los proyectos de Ley, Decreto o Resolución que pueden tener un impacto en la Entidad"/>
    <s v="Conceptos expedidos exponiendo la posición de la Entidad ante el Legislador o el ente regulador "/>
    <d v="2020-01-01T00:00:00"/>
    <d v="2020-12-31T00:00:00"/>
    <n v="12"/>
    <n v="46920000"/>
    <n v="50"/>
    <x v="6"/>
    <n v="0"/>
    <s v="En desarrollo"/>
    <n v="0"/>
    <s v="Programado"/>
    <x v="0"/>
    <s v=""/>
    <s v="Además de los conceptos frente a los proyectos de Ley que se elaboraron y radicaron durante la vigencia 2019, durante el presente trimestre se inició la  elaboración los borradores de concepto relativos a los PL 119/19 Senado, PL 165/2019 Senado, PL 001/2018 Cámara y PL 196/2019 Cámara. "/>
    <n v="0"/>
    <s v="Conceptos expedidos exponiendo la posición de la Entidad ante el Legislador o el ente regulador 2020 1"/>
    <s v="Programado"/>
    <s v="No"/>
    <s v=""/>
    <n v="0"/>
    <n v="0"/>
    <n v="0"/>
    <s v="Programado"/>
    <s v="No"/>
    <s v=""/>
    <n v="0"/>
    <n v="0"/>
    <n v="0"/>
    <s v="Programado"/>
    <s v="Si"/>
    <n v="50"/>
    <n v="0"/>
    <n v="0"/>
    <n v="0"/>
  </r>
  <r>
    <x v="1"/>
    <x v="4"/>
    <x v="9"/>
    <x v="62"/>
    <s v="Identificar los proyectos de Ley, Decreto o Resolución que pueden tener un impacto en la Entidad"/>
    <s v="Cuadro resumen trimestral de los proyectos normativos con impacto "/>
    <d v="2020-01-01T00:00:00"/>
    <d v="2020-12-31T00:00:00"/>
    <n v="12"/>
    <n v="46920000"/>
    <n v="50"/>
    <x v="6"/>
    <n v="0"/>
    <s v="En desarrollo"/>
    <n v="0"/>
    <s v="Programado"/>
    <x v="0"/>
    <s v=""/>
    <s v="Se elaboró y se presenta el Cuadro resumen trimestral de los proyectos normativos con impacto "/>
    <s v="Dificultades para el seguimiento de las sesiones de Cámara y el Senado con ocasión a la emergencia causada por el COVID "/>
    <s v="Cuadro resumen trimestral de los proyectos normativos con impacto 2020 1_x000d_"/>
    <s v="Programado"/>
    <s v="No"/>
    <s v=""/>
    <n v="0"/>
    <n v="0"/>
    <n v="0"/>
    <s v="Programado"/>
    <s v="No"/>
    <s v=""/>
    <n v="0"/>
    <n v="0"/>
    <n v="0"/>
    <s v="Programado"/>
    <s v="Si"/>
    <n v="50"/>
    <n v="0"/>
    <n v="0"/>
    <n v="0"/>
  </r>
  <r>
    <x v="1"/>
    <x v="4"/>
    <x v="9"/>
    <x v="63"/>
    <s v="Balance de la gestión jurídica de la Entidad"/>
    <s v="Documento que contenga el balance de la gestión jurídica del proceso de representación judicial del año 2020 "/>
    <d v="2020-08-01T00:00:00"/>
    <d v="2020-12-31T00:00:00"/>
    <n v="12"/>
    <n v="0"/>
    <n v="100"/>
    <x v="6"/>
    <n v="0"/>
    <s v="Nueva"/>
    <n v="0"/>
    <s v="No programado"/>
    <x v="0"/>
    <s v=""/>
    <n v="0"/>
    <n v="0"/>
    <n v="0"/>
    <s v="No programado"/>
    <s v="No"/>
    <s v=""/>
    <n v="0"/>
    <n v="0"/>
    <n v="0"/>
    <s v="Programado"/>
    <s v="No"/>
    <s v=""/>
    <n v="0"/>
    <n v="0"/>
    <n v="0"/>
    <s v="Programado"/>
    <s v="Si"/>
    <n v="100"/>
    <n v="0"/>
    <n v="0"/>
    <n v="0"/>
  </r>
  <r>
    <x v="1"/>
    <x v="4"/>
    <x v="9"/>
    <x v="64"/>
    <s v="_x000a_Proyección de posibles conflictos jurídicos que podría enfrentar la ADRES"/>
    <s v="Documento con el análisis de las causas de la ligitiosidad actuales y posibles de la ADRES"/>
    <d v="2020-02-01T00:00:00"/>
    <d v="2020-03-30T00:00:00"/>
    <n v="3"/>
    <n v="0"/>
    <n v="100"/>
    <x v="6"/>
    <n v="100"/>
    <s v="Finalizada"/>
    <n v="43920"/>
    <s v="Programado"/>
    <x v="1"/>
    <n v="100"/>
    <s v="Se elaboró documento con el análisis de las causas de la ligitiosidad actuales y posibles de la ADRES"/>
    <n v="0"/>
    <s v="Análisis de las causas de la ligitiosidad actuales y posibles de la ADRES"/>
    <s v="No programado"/>
    <s v="No"/>
    <s v=""/>
    <n v="0"/>
    <n v="0"/>
    <n v="0"/>
    <s v="No programado"/>
    <s v="No"/>
    <s v=""/>
    <n v="0"/>
    <n v="0"/>
    <n v="0"/>
    <s v="No programado"/>
    <s v="No"/>
    <s v=""/>
    <n v="0"/>
    <n v="0"/>
    <n v="0"/>
  </r>
  <r>
    <x v="1"/>
    <x v="4"/>
    <x v="9"/>
    <x v="65"/>
    <s v="Identificación de estrategias de defensa (ABC jurídico por proceso)_x000a_"/>
    <s v="Documento que contena la descripción de las estrategias de defensa asociados a las principales causas de ligitiosidad de la ADRES "/>
    <d v="2020-02-01T00:00:00"/>
    <d v="2020-04-30T00:00:00"/>
    <n v="4"/>
    <n v="0"/>
    <n v="50"/>
    <x v="6"/>
    <n v="0"/>
    <s v="En desarrollo"/>
    <n v="0"/>
    <s v="Programado"/>
    <x v="0"/>
    <s v=""/>
    <s v="Es pendiente por elaborar"/>
    <s v="Se estaba trbajando en el docuemento de Análisis de las causas de la ligitiosidad actuales y posibles de la ADRES, en el mes de abril se elabora este documento"/>
    <s v="No aplica"/>
    <s v="Programado"/>
    <s v="Si"/>
    <n v="50"/>
    <n v="0"/>
    <n v="0"/>
    <n v="0"/>
    <s v="No programado"/>
    <s v="No"/>
    <s v=""/>
    <n v="0"/>
    <n v="0"/>
    <n v="0"/>
    <s v="No programado"/>
    <s v="No"/>
    <s v=""/>
    <n v="0"/>
    <n v="0"/>
    <n v="0"/>
  </r>
  <r>
    <x v="1"/>
    <x v="4"/>
    <x v="9"/>
    <x v="65"/>
    <s v="Socializacion de estrategias de defensa"/>
    <s v="Listado de asistencia y presentación"/>
    <d v="2020-05-01T00:00:00"/>
    <d v="2020-07-30T00:00:00"/>
    <n v="7"/>
    <n v="0"/>
    <n v="50"/>
    <x v="6"/>
    <n v="0"/>
    <s v="Nueva"/>
    <n v="0"/>
    <s v="No programado"/>
    <x v="0"/>
    <s v=""/>
    <n v="0"/>
    <n v="0"/>
    <n v="0"/>
    <s v="Programado"/>
    <s v="No"/>
    <s v=""/>
    <n v="0"/>
    <n v="0"/>
    <n v="0"/>
    <s v="Programado"/>
    <s v="Si"/>
    <n v="50"/>
    <n v="0"/>
    <n v="0"/>
    <n v="0"/>
    <s v="No programado"/>
    <s v="No"/>
    <s v=""/>
    <n v="0"/>
    <n v="0"/>
    <n v="0"/>
  </r>
  <r>
    <x v="1"/>
    <x v="4"/>
    <x v="9"/>
    <x v="66"/>
    <s v="Diseño de la estrategia de asistencia técnica a jueces y difusión de información relevante a tener en cuenta en fallos judiciales en materia de salud (con el acompañamiento del Ministerio), definición del alcance e identificación de actores que pueden vincularse a su implementación "/>
    <s v="Estrategia diseñada"/>
    <d v="2020-06-01T00:00:00"/>
    <d v="2020-07-30T00:00:00"/>
    <n v="7"/>
    <n v="0"/>
    <n v="50"/>
    <x v="6"/>
    <n v="0"/>
    <s v="Nueva"/>
    <n v="0"/>
    <s v="No programado"/>
    <x v="0"/>
    <s v=""/>
    <n v="0"/>
    <n v="0"/>
    <n v="0"/>
    <s v="Programado"/>
    <s v="No"/>
    <s v=""/>
    <n v="0"/>
    <n v="0"/>
    <n v="0"/>
    <s v="Programado"/>
    <s v="Si"/>
    <n v="50"/>
    <n v="0"/>
    <n v="0"/>
    <n v="0"/>
    <s v="No programado"/>
    <s v="No"/>
    <s v=""/>
    <n v="0"/>
    <n v="0"/>
    <n v="0"/>
  </r>
  <r>
    <x v="1"/>
    <x v="4"/>
    <x v="9"/>
    <x v="66"/>
    <s v="Estrategia de asistencia técnica a jueces y difusión de información relevante a tener en cuenta en fallos judiciales en materia de salud (con el acompañamiento del Ministerio)"/>
    <s v="Cartillas contentivas de los procedimientos las cuales serán compartidas con la judicatura. "/>
    <d v="2020-08-30T00:00:00"/>
    <d v="2020-11-30T00:00:00"/>
    <n v="11"/>
    <n v="0"/>
    <n v="50"/>
    <x v="6"/>
    <n v="0"/>
    <s v="Nueva"/>
    <n v="0"/>
    <s v="No programado"/>
    <x v="0"/>
    <s v=""/>
    <n v="0"/>
    <n v="0"/>
    <n v="0"/>
    <s v="No programado"/>
    <s v="No"/>
    <s v=""/>
    <n v="0"/>
    <n v="0"/>
    <n v="0"/>
    <s v="Programado"/>
    <s v="No"/>
    <s v=""/>
    <n v="0"/>
    <n v="0"/>
    <n v="0"/>
    <s v="Programado"/>
    <s v="Si"/>
    <n v="50"/>
    <n v="0"/>
    <n v="0"/>
    <n v="0"/>
  </r>
  <r>
    <x v="1"/>
    <x v="4"/>
    <x v="10"/>
    <x v="67"/>
    <s v="Realizar el requerimiento a la DGTIC para desarrollar el SAA"/>
    <s v="Documento de requerimiento tecnológico enviado a la DGTIC "/>
    <d v="2020-04-01T00:00:00"/>
    <d v="2020-06-30T00:00:00"/>
    <n v="6"/>
    <n v="0"/>
    <n v="50"/>
    <x v="5"/>
    <n v="0"/>
    <s v="Nueva"/>
    <n v="0"/>
    <s v="No programado"/>
    <x v="0"/>
    <s v=""/>
    <n v="0"/>
    <n v="0"/>
    <n v="0"/>
    <s v="Programado"/>
    <s v="Si"/>
    <n v="50"/>
    <n v="0"/>
    <n v="0"/>
    <n v="0"/>
    <s v="No programado"/>
    <s v="No"/>
    <s v=""/>
    <n v="0"/>
    <n v="0"/>
    <n v="0"/>
    <s v="No programado"/>
    <s v="No"/>
    <s v=""/>
    <n v="0"/>
    <n v="0"/>
    <n v="0"/>
  </r>
  <r>
    <x v="1"/>
    <x v="4"/>
    <x v="10"/>
    <x v="68"/>
    <s v="Documentar el procedimiento  para implementar alternativas técnicas para adelantar el proceso de verificación, control y pago de las reclamaciones, en el cual está inmerso el SAA"/>
    <s v="Proceso documentado, aprobado, publicado y formalizado en el SIGI, e incluirlo en el listado de control de documentos del SIGI (Documento confidencial)"/>
    <d v="2020-04-01T00:00:00"/>
    <d v="2020-06-30T00:00:00"/>
    <n v="6"/>
    <n v="0"/>
    <n v="100"/>
    <x v="5"/>
    <n v="0"/>
    <s v="Nueva"/>
    <n v="0"/>
    <s v="No programado"/>
    <x v="0"/>
    <s v=""/>
    <n v="0"/>
    <n v="0"/>
    <n v="0"/>
    <s v="Programado"/>
    <s v="Si"/>
    <n v="100"/>
    <n v="0"/>
    <n v="0"/>
    <n v="0"/>
    <s v="No programado"/>
    <s v="No"/>
    <s v=""/>
    <n v="0"/>
    <n v="0"/>
    <n v="0"/>
    <s v="No programado"/>
    <s v="No"/>
    <s v=""/>
    <n v="0"/>
    <n v="0"/>
    <n v="0"/>
  </r>
  <r>
    <x v="1"/>
    <x v="4"/>
    <x v="10"/>
    <x v="69"/>
    <s v="Implementar el SAA de reclamaciones"/>
    <s v="Paquetes tramitados bajo el proceso "/>
    <d v="2020-10-01T00:00:00"/>
    <d v="2020-12-31T00:00:00"/>
    <n v="12"/>
    <n v="0"/>
    <n v="100"/>
    <x v="5"/>
    <n v="0"/>
    <s v="Nueva"/>
    <n v="0"/>
    <s v="No programado"/>
    <x v="0"/>
    <s v=""/>
    <n v="0"/>
    <n v="0"/>
    <n v="0"/>
    <s v="No programado"/>
    <s v="No"/>
    <s v=""/>
    <n v="0"/>
    <n v="0"/>
    <n v="0"/>
    <s v="No programado"/>
    <s v="No"/>
    <s v=""/>
    <n v="0"/>
    <n v="0"/>
    <n v="0"/>
    <s v="Programado"/>
    <s v="Si"/>
    <n v="100"/>
    <n v="0"/>
    <n v="0"/>
    <n v="0"/>
  </r>
  <r>
    <x v="1"/>
    <x v="4"/>
    <x v="10"/>
    <x v="70"/>
    <s v="Documentar el procedimiento  para implementar alternativas técnicas para adelantar el proceso de verificación, control y pago de los servicios de tecnologías en salud no financiados con la UPC, en el cual está inmerso el SAA"/>
    <s v="Proceso documentado, aprobado, publicado y formalizado en el SIGI"/>
    <d v="2020-01-20T00:00:00"/>
    <d v="2020-03-31T00:00:00"/>
    <n v="3"/>
    <n v="0"/>
    <n v="50"/>
    <x v="5"/>
    <n v="50"/>
    <s v="Finalizada"/>
    <n v="43924"/>
    <s v="Programado"/>
    <x v="1"/>
    <n v="50"/>
    <s v="El procedimiento se encuentra publicado en la página web de la ADRES._x000a_Se adjunta en la carpeta de reporte el procedimiento."/>
    <s v="El procedimiento se adelantó de manera normal."/>
    <s v="GERC-PR07_Auditoría_por_ alertas_servicios_y_tecnologías_no_financiadas_con_UPC_V01"/>
    <s v="No programado"/>
    <s v="No"/>
    <s v=""/>
    <n v="0"/>
    <n v="0"/>
    <n v="0"/>
    <s v="No programado"/>
    <s v="No"/>
    <s v=""/>
    <n v="0"/>
    <n v="0"/>
    <n v="0"/>
    <s v="No programado"/>
    <s v="No"/>
    <s v=""/>
    <n v="0"/>
    <n v="0"/>
    <n v="0"/>
  </r>
  <r>
    <x v="1"/>
    <x v="4"/>
    <x v="10"/>
    <x v="70"/>
    <s v="Monitoreo a las variables definidas como generadoras de alerta."/>
    <s v="Acta de las reuniones_x000a__x000a_Documento que describe el SAA de recobros actualizado"/>
    <d v="2020-02-01T00:00:00"/>
    <d v="2020-12-31T00:00:00"/>
    <n v="12"/>
    <n v="0"/>
    <n v="50"/>
    <x v="5"/>
    <n v="0"/>
    <s v="En desarrollo"/>
    <n v="0"/>
    <s v="Programado"/>
    <x v="0"/>
    <s v=""/>
    <s v="Reunión llevada a cabo el 02 de abril de 2020."/>
    <n v="0"/>
    <s v="reunión SAA.pdf"/>
    <s v="Programado"/>
    <s v="No"/>
    <s v=""/>
    <n v="0"/>
    <n v="0"/>
    <n v="0"/>
    <s v="Programado"/>
    <s v="No"/>
    <s v=""/>
    <n v="0"/>
    <n v="0"/>
    <n v="0"/>
    <s v="Programado"/>
    <s v="Si"/>
    <n v="50"/>
    <n v="0"/>
    <n v="0"/>
    <n v="0"/>
  </r>
  <r>
    <x v="1"/>
    <x v="4"/>
    <x v="11"/>
    <x v="71"/>
    <s v="BDUA validada con fuentes de datos de referencia. "/>
    <s v="Auditorías realizadas e informadas a las EPS."/>
    <d v="2020-01-01T00:00:00"/>
    <d v="2020-12-31T00:00:00"/>
    <n v="12"/>
    <n v="0"/>
    <n v="25"/>
    <x v="0"/>
    <n v="0"/>
    <s v="En desarrollo"/>
    <n v="0"/>
    <s v="Programado"/>
    <x v="0"/>
    <s v=""/>
    <s v="20200331. En 2020 se ha notificado vía correo electrónico el resultado de las Auditorías realizadas a las EPS. La evidencia se encuentra relacionada mes a mes (enero a marzo), así como la información reportada por la Contraloria, la cual, es notificada por ADRES a las EPS."/>
    <s v="Ninguna dentro del periodo"/>
    <s v="Ver: Trim I\AuditoríasEPS"/>
    <s v="Programado"/>
    <s v="No"/>
    <s v=""/>
    <n v="0"/>
    <n v="0"/>
    <n v="0"/>
    <s v="Programado"/>
    <s v="No"/>
    <s v=""/>
    <n v="0"/>
    <n v="0"/>
    <n v="0"/>
    <s v="Programado"/>
    <s v="Si"/>
    <n v="25"/>
    <n v="0"/>
    <n v="0"/>
    <n v="0"/>
  </r>
  <r>
    <x v="1"/>
    <x v="4"/>
    <x v="11"/>
    <x v="71"/>
    <s v="BDUA validada con fuentes de datos de referencia. "/>
    <s v="Convenio con Migración Colombia._x000a_Cruces de información con DIAN y otros actores"/>
    <d v="2020-01-01T00:00:00"/>
    <d v="2020-12-31T00:00:00"/>
    <n v="12"/>
    <n v="0"/>
    <n v="25"/>
    <x v="0"/>
    <n v="0"/>
    <s v="En desarrollo"/>
    <n v="0"/>
    <s v="Programado"/>
    <x v="0"/>
    <s v=""/>
    <s v="20200331. Durante este trimestre se llevaron cruces de información con el DANE y la RNEC. El propósito de estos cruces de información buscaban validar la calidad de los datos de la BDUA frente a las fuentes de datos de referencia."/>
    <s v="Ninguna dentro del periodo"/>
    <s v="Ver: Trim I\Convenio"/>
    <s v="Programado"/>
    <s v="No"/>
    <s v=""/>
    <n v="0"/>
    <n v="0"/>
    <n v="0"/>
    <s v="Programado"/>
    <s v="No"/>
    <s v=""/>
    <n v="0"/>
    <n v="0"/>
    <n v="0"/>
    <s v="Programado"/>
    <s v="Si"/>
    <n v="25"/>
    <n v="0"/>
    <n v="0"/>
    <n v="0"/>
  </r>
  <r>
    <x v="1"/>
    <x v="4"/>
    <x v="11"/>
    <x v="71"/>
    <s v="BDUA validada con fuentes de datos de referencia. "/>
    <s v="Solicitudes de datos adicionales de afiliados para ubicación y condiciones socioeconómicas,"/>
    <d v="2020-02-01T00:00:00"/>
    <d v="2020-08-01T00:00:00"/>
    <n v="8"/>
    <n v="0"/>
    <n v="25"/>
    <x v="0"/>
    <n v="0"/>
    <s v="En desarrollo"/>
    <n v="0"/>
    <s v="Programado"/>
    <x v="0"/>
    <s v=""/>
    <s v="20200331. Esta actividad se llevó en dos frentes:_x000a_1. Dentro de este trimestre se priorizó la integración con otros actores tales como DIAN, SIBEN, RNEC; tal como se ve en el seguimiento de las actividades anteriores. _x000a_2. se realizó acercamiento con el MSPS para empezar a revisar y modificar la resolución 4622 de 2016."/>
    <s v="Ninguna dentro del periodo"/>
    <s v="Ver: Trim I\solicitudAdicionalDatos_MSPS"/>
    <s v="Programado"/>
    <s v="No"/>
    <s v=""/>
    <n v="0"/>
    <n v="0"/>
    <n v="0"/>
    <s v="Programado"/>
    <s v="Si"/>
    <n v="25"/>
    <n v="0"/>
    <n v="0"/>
    <n v="0"/>
    <s v="No programado"/>
    <s v="No"/>
    <s v=""/>
    <n v="0"/>
    <n v="0"/>
    <n v="0"/>
  </r>
  <r>
    <x v="1"/>
    <x v="4"/>
    <x v="11"/>
    <x v="71"/>
    <s v="Mejorar los datos de identificación de los afiliados para asegurar los procesos de liquidación y reconocimiento de recursos."/>
    <s v="Web Services de consulta a RNEC implementados._x000a_BDUA con 99% de índice de calidad."/>
    <d v="2020-01-01T00:00:00"/>
    <d v="2020-05-31T00:00:00"/>
    <n v="5"/>
    <n v="0"/>
    <n v="25"/>
    <x v="0"/>
    <n v="0"/>
    <s v="En desarrollo"/>
    <n v="0"/>
    <s v="Programado"/>
    <x v="0"/>
    <s v=""/>
    <s v="20200331. El  Web Service se encuentra operativo a mitad del mes de marzo y su proposito es retornar información sobre el estado actual de ciudadania registrado dentro de la RNEC."/>
    <s v="Ninguna dentro del periodo"/>
    <s v="Ver: Trim I\WebServicesRNEC"/>
    <s v="Programado"/>
    <s v="Si"/>
    <n v="25"/>
    <n v="0"/>
    <n v="0"/>
    <n v="0"/>
    <s v="No programado"/>
    <s v="No"/>
    <s v=""/>
    <n v="0"/>
    <n v="0"/>
    <n v="0"/>
    <s v="No programado"/>
    <s v="No"/>
    <s v=""/>
    <n v="0"/>
    <n v="0"/>
    <n v="0"/>
  </r>
  <r>
    <x v="1"/>
    <x v="4"/>
    <x v="11"/>
    <x v="72"/>
    <s v="Expedir la metodología de verificaciones a los resultados del proceso de liquidación y reconocimiento de la UPC de los regímenes contributivo y subsidiado"/>
    <s v="Documento con la metodología propuesta y aprobada por el líder de proceso"/>
    <d v="2020-03-01T00:00:00"/>
    <d v="2020-12-15T00:00:00"/>
    <n v="12"/>
    <n v="0"/>
    <n v="100"/>
    <x v="7"/>
    <n v="0"/>
    <s v="En desarrollo"/>
    <n v="0"/>
    <s v="Programado"/>
    <x v="0"/>
    <s v=""/>
    <s v="RRAR: Se tiene programada una capacitacion para todos los funcionarios del grupo de reintegros, del procediimiento y el marco normativo, la cual se realizara en el segundo trimestre."/>
    <n v="0"/>
    <n v="0"/>
    <s v="Programado"/>
    <s v="No"/>
    <s v=""/>
    <n v="0"/>
    <n v="0"/>
    <n v="0"/>
    <s v="Programado"/>
    <s v="No"/>
    <s v=""/>
    <n v="0"/>
    <n v="0"/>
    <n v="0"/>
    <s v="Programado"/>
    <s v="Si"/>
    <n v="100"/>
    <n v="0"/>
    <n v="0"/>
    <n v="0"/>
  </r>
  <r>
    <x v="1"/>
    <x v="4"/>
    <x v="11"/>
    <x v="73"/>
    <s v="Documentar las pruebas y la liberación del aplicativo como prueba piloto que soporta el procedimiento de reintegro de recursos del aseguramiento"/>
    <s v="Documento prueba piloto de las fases terminadas del aplicativo  del procedimiento de reintegro de recursos del aseguramiento"/>
    <d v="2020-02-01T00:00:00"/>
    <d v="2020-12-31T00:00:00"/>
    <n v="12"/>
    <n v="0"/>
    <n v="100"/>
    <x v="7"/>
    <n v="0"/>
    <s v="En desarrollo"/>
    <n v="0"/>
    <s v="Programado"/>
    <x v="0"/>
    <s v=""/>
    <s v="En el trimestre se adelantaron as siguientes actividades:_x000a_1. Preparación Migración Históricos de Auditoría_x000a_2. Automatización Migración Históricos (ETL)_x000a_3. Actualización documentación técnica, Históricos auditoría._x000a_4. Ajustes Validaciones posteriores liquidaciones causales, régimen subsidiado_x000a_5. Despliegue de set de pruebas auditoría, con periodo de información 2018-01-01 hasta 2019-12-01_x000a_"/>
    <s v="La documentación de las actividades mencionadas en la descripción se iniciará en el siguiente trimestre una vez se hayan validado y probado cada una de ellas.  "/>
    <s v="N/A"/>
    <s v="Programado"/>
    <s v="No"/>
    <s v=""/>
    <n v="0"/>
    <n v="0"/>
    <n v="0"/>
    <s v="Programado"/>
    <s v="No"/>
    <s v=""/>
    <n v="0"/>
    <n v="0"/>
    <n v="0"/>
    <s v="Programado"/>
    <s v="Si"/>
    <n v="100"/>
    <n v="0"/>
    <n v="0"/>
    <n v="0"/>
  </r>
  <r>
    <x v="1"/>
    <x v="4"/>
    <x v="11"/>
    <x v="73"/>
    <s v="Entregar una solución tecnológica  para soportar  las actividades del procedimiento de reintegro de recursos del aseguramiento"/>
    <s v="Aplicativo de reintegro de recursos del aseguramiento entregado_x000a__x000a_"/>
    <d v="2020-01-01T00:00:00"/>
    <d v="2020-12-31T00:00:00"/>
    <n v="12"/>
    <n v="0"/>
    <n v="100"/>
    <x v="0"/>
    <n v="0"/>
    <s v="En desarrollo"/>
    <n v="0"/>
    <s v="Programado"/>
    <x v="0"/>
    <s v=""/>
    <s v="2020331: Se ha trabajado en dos aspectos reintegro de recursos de la  Dirección de Liquidación y  Garantias y reintregro de recursos de la Dirección de Otras Prestaciones._x000a__x000a_Frente a DLYG se tiene Se enfocó el trabajo en la información generada sobre el régimen Subsidiado teniendo como componentes grandes de desarrollo:_x000a_Generación automática de información directamente desde la Base de Datos_x000a_Migración  el histórico de las auditorias que se habian realizado en procesos anteriores.._x000a__x000a_Frente a DOP se tiene:_x000a_ 1. Se comenta que para la DGTIC implica un proyecto, lo cual requiere definir el requerimiento y sus respectivos requisitos, los cuales deben quedar formalmente definidos y aprobados para iniciar el desarrollo del software por la DGTIC._x000a_2. Teniendo en cuenta que en la DLYG existe un proceso de reintegros adelantado, se sugirió que se consulte a las personas que lo efectúan, de tal forma que facilite el entendimiento, para asimilarlo a lo que se requiere en la DOP._x000a_3. Los asistentes por la DOP efectuaran reuniones internas que les permitan definir claramente el  alcance del requerimiento._x000a_4. En la medida que tengan un mejor entendimiento de lo que se necesita  se facilitara definir el requerimiento, el cual deberá quedar por escrito mediante la utilización de formatos de recolección de requisitos._x000a_5. En la medida que se lleven  a cabo las reuniones internas (DOP), se programara  para  la próxima semana una reunión de seguimiento del proyecto."/>
    <s v="No aplica para la presente actividad"/>
    <s v="Ver: Trim I\Reintregros"/>
    <s v="Programado"/>
    <s v="No"/>
    <s v=""/>
    <n v="0"/>
    <n v="0"/>
    <n v="0"/>
    <s v="Programado"/>
    <s v="No"/>
    <s v=""/>
    <n v="0"/>
    <n v="0"/>
    <n v="0"/>
    <s v="Programado"/>
    <s v="Si"/>
    <n v="100"/>
    <n v="0"/>
    <n v="0"/>
    <n v="0"/>
  </r>
  <r>
    <x v="1"/>
    <x v="4"/>
    <x v="11"/>
    <x v="74"/>
    <s v="Documentar el ajuste al proceso de corrección de registros compensados; en el cual se evidencien las reglas, validaciones y controles unificado, para su optimización."/>
    <s v="Documentos del ajuste al proceso de  corrección de registros compensados"/>
    <d v="2020-03-01T00:00:00"/>
    <d v="2020-03-31T00:00:00"/>
    <n v="3"/>
    <n v="0"/>
    <n v="25"/>
    <x v="7"/>
    <n v="25"/>
    <s v="Finalizada"/>
    <n v="43903"/>
    <s v="Programado"/>
    <x v="1"/>
    <n v="25"/>
    <s v="Fue elaborado el documento de ajuste al proceso de corrección de registros compensados, teniendo en cuenta las causales determinadas en le Resolución 1431 de 2020."/>
    <n v="0"/>
    <s v="Documento: 'Ajustes al proceso Corrección Registros Compensados.docx'"/>
    <s v="No programado"/>
    <s v="No"/>
    <s v=""/>
    <n v="0"/>
    <n v="0"/>
    <n v="0"/>
    <s v="No programado"/>
    <s v="No"/>
    <s v=""/>
    <n v="0"/>
    <n v="0"/>
    <n v="0"/>
    <s v="No programado"/>
    <s v="No"/>
    <s v=""/>
    <n v="0"/>
    <n v="0"/>
    <n v="0"/>
  </r>
  <r>
    <x v="1"/>
    <x v="4"/>
    <x v="11"/>
    <x v="74"/>
    <s v="Elaborar un diagnóstico que permita ajustar el proceso de corrección de registros compensados"/>
    <s v="Documento de diagnóstico "/>
    <d v="2020-01-20T00:00:00"/>
    <d v="2020-02-29T00:00:00"/>
    <n v="2"/>
    <n v="0"/>
    <n v="25"/>
    <x v="7"/>
    <n v="25"/>
    <s v="Finalizada"/>
    <n v="43861"/>
    <s v="Programado"/>
    <x v="1"/>
    <n v="25"/>
    <s v="Fueron revisadas las reglas del proceso de corrección de registros compensados, teniendo en cuenta las causales determinadas en le Resolución 1431 de 2020."/>
    <n v="0"/>
    <s v="Documento: 'Diagnóstico Corrección Registros Compensados.docx'"/>
    <s v="No programado"/>
    <s v="No"/>
    <s v=""/>
    <n v="0"/>
    <n v="0"/>
    <n v="0"/>
    <s v="No programado"/>
    <s v="No"/>
    <s v=""/>
    <n v="0"/>
    <n v="0"/>
    <n v="0"/>
    <s v="No programado"/>
    <s v="No"/>
    <s v=""/>
    <n v="0"/>
    <n v="0"/>
    <n v="0"/>
  </r>
  <r>
    <x v="1"/>
    <x v="4"/>
    <x v="11"/>
    <x v="74"/>
    <s v="Requerimiento y gestión con la DGTIC para desarrollar e implementar las validaciones y controles en el aplicativo que ejecuta la corrección de registros compensados_x000a__x000a_"/>
    <s v="Sistema de información para desarrollar e implementar las validaciones y controles en el aplicativo que ejecuta de corrección de registros compensados aceptado y en funcionamiento."/>
    <d v="2020-04-01T00:00:00"/>
    <d v="2020-09-30T00:00:00"/>
    <n v="9"/>
    <n v="0"/>
    <n v="50"/>
    <x v="7"/>
    <n v="0"/>
    <s v="Nueva"/>
    <n v="0"/>
    <s v="No programado"/>
    <x v="0"/>
    <s v=""/>
    <n v="0"/>
    <n v="0"/>
    <n v="0"/>
    <s v="Programado"/>
    <s v="No"/>
    <s v=""/>
    <n v="0"/>
    <n v="0"/>
    <n v="0"/>
    <s v="Programado"/>
    <s v="Si"/>
    <n v="50"/>
    <n v="0"/>
    <n v="0"/>
    <n v="0"/>
    <s v="No programado"/>
    <s v="No"/>
    <s v=""/>
    <n v="0"/>
    <n v="0"/>
    <n v="0"/>
  </r>
  <r>
    <x v="1"/>
    <x v="4"/>
    <x v="11"/>
    <x v="75"/>
    <s v="Elaborar un diagnóstico que permita identificar los ajustes para el proceso de liquidación de la UPC del RC y RS"/>
    <s v="Documento de diagnóstico de los procesos de liquidación de la UPC del RC y RS"/>
    <d v="2020-02-01T00:00:00"/>
    <d v="2020-12-31T00:00:00"/>
    <n v="12"/>
    <n v="0"/>
    <n v="100"/>
    <x v="7"/>
    <n v="0"/>
    <s v="En desarrollo"/>
    <n v="0"/>
    <s v="Programado"/>
    <x v="0"/>
    <s v=""/>
    <s v="Se han adelantado mesas de trabajo entre el régimen contributivo y subsidiado con el ánimo de aclarar y documentar  el proceso de reconocimiento de UPC en cada régimen, de las cuales se encuentran en contrucción dos documentos de &quot;Protocolo de liquidación&quot; con el detalle técnico y conceptual de la liquidación de UPC de los regímenes."/>
    <n v="0"/>
    <n v="0"/>
    <s v="Programado"/>
    <s v="No"/>
    <s v=""/>
    <n v="0"/>
    <n v="0"/>
    <n v="0"/>
    <s v="Programado"/>
    <s v="No"/>
    <s v=""/>
    <n v="0"/>
    <n v="0"/>
    <n v="0"/>
    <s v="Programado"/>
    <s v="Si"/>
    <n v="100"/>
    <n v="0"/>
    <n v="0"/>
    <n v="0"/>
  </r>
  <r>
    <x v="1"/>
    <x v="4"/>
    <x v="11"/>
    <x v="76"/>
    <s v="Documentar el ajuste al proceso de liquidación de las prestaciones económicas en el cual se evidencien las reglas, validaciones y controles para su optimización."/>
    <s v="Documentos del ajuste al proceso de liquidación de las prestaciones económicas"/>
    <d v="2020-04-01T00:00:00"/>
    <d v="2020-07-31T00:00:00"/>
    <n v="7"/>
    <n v="0"/>
    <n v="70"/>
    <x v="7"/>
    <n v="0"/>
    <s v="Nueva"/>
    <n v="0"/>
    <s v="No programado"/>
    <x v="0"/>
    <s v=""/>
    <n v="0"/>
    <n v="0"/>
    <n v="0"/>
    <s v="Programado"/>
    <s v="No"/>
    <s v=""/>
    <n v="0"/>
    <n v="0"/>
    <n v="0"/>
    <s v="Programado"/>
    <s v="Si"/>
    <n v="70"/>
    <n v="0"/>
    <n v="0"/>
    <n v="0"/>
    <s v="No programado"/>
    <s v="No"/>
    <s v=""/>
    <n v="0"/>
    <n v="0"/>
    <n v="0"/>
  </r>
  <r>
    <x v="1"/>
    <x v="4"/>
    <x v="11"/>
    <x v="76"/>
    <s v="Elaborar un diagnóstico que permita ajustar el proceso de liquidación de las prestaciones económicas y  que integre reglas, validaciones y controles para su optimización."/>
    <s v="Documento de diagnóstico "/>
    <d v="2020-01-20T00:00:00"/>
    <d v="2020-03-31T00:00:00"/>
    <n v="3"/>
    <n v="0"/>
    <n v="30"/>
    <x v="7"/>
    <n v="30"/>
    <s v="Finalizada"/>
    <n v="43861"/>
    <s v="Programado"/>
    <x v="1"/>
    <n v="30"/>
    <s v="Fue realizado el análisis al proceso de prestaciones económicas y generado el documento con el cual se diagnóstica los ajustes requeridos."/>
    <n v="0"/>
    <s v="Documento: 'Diagnóstico Prestaciones Económicas. Docx'"/>
    <s v="No programado"/>
    <s v="No"/>
    <s v=""/>
    <n v="0"/>
    <n v="0"/>
    <n v="0"/>
    <s v="No programado"/>
    <s v="No"/>
    <s v=""/>
    <n v="0"/>
    <n v="0"/>
    <n v="0"/>
    <s v="No programado"/>
    <s v="No"/>
    <s v=""/>
    <n v="0"/>
    <n v="0"/>
    <n v="0"/>
  </r>
  <r>
    <x v="1"/>
    <x v="4"/>
    <x v="12"/>
    <x v="77"/>
    <s v="Fortalecer la herramienta implementada para la mitigación de riesgos(contraparte, liquidez, crédito y mercado) que evalúa la solidez financiera y gerencial de las Entidades bancarias con que la DGRFS puede operar. "/>
    <s v="Herramienta boletín con ajustes."/>
    <d v="2020-01-01T00:00:00"/>
    <d v="2020-12-31T00:00:00"/>
    <n v="12"/>
    <n v="143722080"/>
    <n v="100"/>
    <x v="8"/>
    <n v="0"/>
    <s v="En desarrollo"/>
    <n v="0"/>
    <s v="Programado"/>
    <x v="0"/>
    <s v=""/>
    <s v="Con el fin de fortalecer la herramienta de alertas en aplicación del modelo CAMEL, el 14 de enero de 2020 se aprobó el Manual de Riesgo de Crédito, el cual contiene la metodología y herramientas a aplicar en el marco del modelo CAMEL, tendientes al manejo de los recursos administrados por la ADRES. Así mismo, es pertinente señalar que el modelo CAMEL se viene aplicando de manera periódica por parte de la DGRFS, con el fin de establecer el manejo de los recursos administrados, en las diferentes entidades financieras en las que la ADRES tiene relación, este ejercicio se efectúa con base a la información registrada en los estados financieros reportados a la SFC. _x000a__x000a_Ahora bien, toda vez que el modelo permite efectuar un seguimiento y análisis de los posibles riegos que se generan en los cupos y/o limites generados por la distribución de los recursos administrados en las diferentes entidades financieras, la DGRFS revisa las variables involucradas en el modelo y la aplicación en las diferentes fórmulas establecidas. En este contexto, para el primer trimestre de 2020, se trabajó con la DGTIC para realizar ajustes a la herramienta diseñada, con el fin de optimizar el ejercicio del modelo y la muestra de sus resultados._x000a__x000a_Para el desarrollo de esta actividad se cuenta con un presupuesto de $143.722.080, de los cuales se ejecutó para el I Trimestre de 2020 $29.416.800, valor del pago de honorarios de los Contratos de Prestación de Servicios No. 045, 046 y 058 de 2020, se adjuntan como evidencias informes mensuales del I trimestre de 2020 con el respectivo consolidado de pagos._x000a_"/>
    <s v="La actividad se ha realizado de acuerdo a lo programado y a la periodicidad establecida en el manual y el procedimiento respectivo. "/>
    <s v="*Metodología Camel. Actualización de modelo Camel a diciembre de 2019. Esta aplicación depende de los datos de la Superintendencia Financiera. _x000a__x000a_*Manual de Riesgo de Crédito._x000a__x000a_*Correos electrónicos de solicitudes a la DGTIC para programación de reuniones, para la creación de un aplicativo donde se carguen los archivos planos de respuesta de los bancos, este archivo debe realizar los cálculos que actualmente realiza la macro y a su vez debe soportar todo el  almacenamiento  de la información._x000a__x000a_*Informes Contratistas y consolidado de pagos GEPP I Trim 2020"/>
    <s v="Programado"/>
    <s v="No"/>
    <s v=""/>
    <n v="0"/>
    <n v="0"/>
    <n v="0"/>
    <s v="Programado"/>
    <s v="No"/>
    <s v=""/>
    <n v="0"/>
    <n v="0"/>
    <n v="0"/>
    <s v="Programado"/>
    <s v="Si"/>
    <n v="100"/>
    <n v="0"/>
    <n v="0"/>
    <n v="0"/>
  </r>
  <r>
    <x v="1"/>
    <x v="4"/>
    <x v="12"/>
    <x v="78"/>
    <s v="Diseñar e implementar un Sistema Integral de Monitoreo y Alertas de Fuentes y Usos a herramienta, para los resultados de los porcesos de LMA y Compensación._x000a_"/>
    <s v="Sistema Integral de Monitoreo y Alertas de Fuentes y Usos - LMA y Compensación"/>
    <d v="2020-01-01T00:00:00"/>
    <d v="2020-12-31T00:00:00"/>
    <n v="12"/>
    <n v="0"/>
    <n v="34"/>
    <x v="8"/>
    <n v="0"/>
    <s v="En desarrollo"/>
    <n v="0"/>
    <s v="Programado"/>
    <x v="0"/>
    <s v=""/>
    <s v="Con el fin de establecer el diseño e implementación del SIMAFU, durante el I trimestre del 2020, la DGRF efectuó un primer levantamiento de las principales variables a incluir en la herramienta, para efectos se hizo un primer ejercicio sobre el comportamiento de las cotizaciones, simulando tres escenarios del componente de cotizaciones, el cual fue complementado con la situación actual del COVID19._x000a__x000a_Para el II trimestre de 2020, se efectuaran las actividades tendientes a la consolidación de la bodega de datos que contenga la información y/o serie histórica, que permita correr una versión preliminar del sistema, en concordancia con las variables establecidas._x000a__x000a_"/>
    <s v="Se ha solicitado a la DGTIC la generación del reporte y/o base de datos completa, la cual permita la consolidación de la bodega de datos, sin tener respuesta a la fecha de la solicitud."/>
    <s v="*Avance-Pantallazos Plantilla de Sistema Integral de monitoreo y alertas, donde se montaría el boletin / informe del Sistema Integral. _x000a__x000a_*Correos electrónicos solicitando información enviados a: Dirección de Liquidación y Garantías &amp; Dirección de Tecnologías de la Información y Comunicaciones. _x000d__x000a_"/>
    <s v="Programado"/>
    <s v="No"/>
    <s v=""/>
    <n v="0"/>
    <n v="0"/>
    <n v="0"/>
    <s v="Programado"/>
    <s v="No"/>
    <s v=""/>
    <n v="0"/>
    <n v="0"/>
    <n v="0"/>
    <s v="Programado"/>
    <s v="Si"/>
    <n v="34"/>
    <n v="0"/>
    <n v="0"/>
    <n v="0"/>
  </r>
  <r>
    <x v="1"/>
    <x v="4"/>
    <x v="12"/>
    <x v="78"/>
    <s v="Generar e implementar un Sistema Integral de Monitoreo y Alertas de Fuentes y Usos, para identificar alertas de diferencias entre la ejecución presupuestal y los datos de las areas misionales, con el fin de contar con una base de datos unica."/>
    <s v="Sistema Integral de Monitoreo y Alertas de Fuentes y Usos - lertas de diferencias entre la ejecución presupuestal y los datos de las áreas misionales"/>
    <d v="2020-01-01T00:00:00"/>
    <d v="2020-12-31T00:00:00"/>
    <n v="12"/>
    <n v="0"/>
    <n v="33"/>
    <x v="8"/>
    <n v="0"/>
    <s v="En desarrollo"/>
    <n v="0"/>
    <s v="Programado"/>
    <x v="0"/>
    <s v=""/>
    <s v="Con el fin de generar e implementar el SIMAFU, en lo que respecta a la ejecución presupuestal Vs. los datos y/o resultados de las áreas misióneles, la DGRFS ha venido efectuando ajustes al modelo de seguimiento del modelo de sostenibilidad financiera del SGSSSS de la vigencia corriente. _x000d__x000a__x000d__x000a_Así mismo, se solicitó a la DLG y o la DGTIC, la remisión de la información relacionado a los resultados de los procesos misionales, con el fin de integrar esta información en el flujo de caja de la DGRFS, y efectuar las respectivas validaciones; las cuales deben guardar concordancia con la información registrada en los estados financieros de la ADRES._x000d__x000a__x000d__x000a_Finalmente, con el fin de efectuar e seguimiento, la DGRFS ha venido efectuando el seguimiento a través de la información disponible, reflejada en el flujo de caja, el cual permite establecer alas diferentes necesidades de recursos._x000d__x000a_"/>
    <s v="El flujo de información entre las áreas misionales de la ADRES para la generación del reporte y/o base de datos completa, no ha sido constante, la cual no ha permitido la consolidación de la bodega de datos."/>
    <s v="* Flujo de caja_x000d__x000a__x000d__x000a_* Excedentes financieros _x000d__x000a__x000d__x000a_* Seguimiento de presupuesto_x000d__x000a__x000d__x000a_*Correos electrónicos solicitando información._x000d__x000a_"/>
    <s v="Programado"/>
    <s v="No"/>
    <s v=""/>
    <n v="0"/>
    <n v="0"/>
    <n v="0"/>
    <s v="Programado"/>
    <s v="No"/>
    <s v=""/>
    <n v="0"/>
    <n v="0"/>
    <n v="0"/>
    <s v="Programado"/>
    <s v="Si"/>
    <n v="33"/>
    <n v="0"/>
    <n v="0"/>
    <n v="0"/>
  </r>
  <r>
    <x v="1"/>
    <x v="4"/>
    <x v="12"/>
    <x v="78"/>
    <s v="Generar e implementar un Sistema Integral de Monitoreo y Alertas de Fuentes y Usos, para identificar alertas de diferencias entre la ejecución presupuestal y los datos de las areas misionales, con el fin de contar con una base de datos unica."/>
    <s v="Herramienta  que permita al proceso de gestión de pagos y portafolio, identificar  situaciones especiales en donde en el giro de los recursos se visualicen variaciones fuera del rango promedio en el monto de los giros"/>
    <d v="2020-01-01T00:00:00"/>
    <d v="2020-12-31T00:00:00"/>
    <n v="12"/>
    <n v="170233373"/>
    <n v="33"/>
    <x v="8"/>
    <n v="0"/>
    <s v="En desarrollo"/>
    <n v="0"/>
    <s v="Programado"/>
    <x v="0"/>
    <s v=""/>
    <s v="Durante el I trimestre del 2020, se trabaja en la consolidación de una base con total la información historia de los giros realizados desde la ADRES, lo anterior, con el fin de contar con esta información como insumo de la construcción de la herramienta que permita efectuar el seguimiento a los recursos girados e identificación el comportamiento de estos. En este contexto,  se construyó una bodega de datos utilizando la herramienta Power BI que contiene el histórico de giros realizados desde el 01 de agosto de 2017 hasta el 31 de diciembre de 2019._x000d__x000a__x000d__x000a_Por otro lado, se está trabajando conjuntamente con la DGTIC y con comunicaciones, en la construcción de una base única que sea el insumo para la consulta de los diferentes actores del sistema en el portal de ADRES._x000d__x000a__x000d__x000a_Como evidencias, se adjunta: 1) Informe de giros ADRES, que es un adelanto de qué análisis se realizarían; 2) Correo electrónico con LINK del Excel que se ha venido trabajando para la base de información de los giros ADRES 17-19; 3) Correo electrónico con LINK trabajado en Power BI._x000d__x000a__x000d__x000a_Para el desarrollo de esta actividad se cuenta con un presupuesto de $170.233.373, de los cuales se ejecutó para el I Trimestre de 2020 $33.847.571, valor del pago de honorarios de los Contratos de Prestación de Servicios números: 057, 059, 060 y 061 de 2020, se adjuntan como evidencias Informes mensuales del I trimestre de 2020 con el respectivo consolidado de pagos._x000d__x000a_"/>
    <n v="0"/>
    <s v="_x000a_* Correo electrónico con el link de la bodega de datos en Power BI, adelanto de lo trabajado sobre el tema._x000a__x000a_* Correo electrónico con el link informe giros ADRES 17-19, adelanto de lo trabajado sobre el tema._x000a__x000a_*Informe de giros ADRES_x000a_ene 2020_x000a__x000a_*Informes Contratistas y consolidado de pagos GEPP I Trim 2020"/>
    <s v="Programado"/>
    <s v="No"/>
    <s v=""/>
    <n v="0"/>
    <n v="0"/>
    <n v="0"/>
    <s v="Programado"/>
    <s v="No"/>
    <s v=""/>
    <n v="0"/>
    <n v="0"/>
    <n v="0"/>
    <s v="Programado"/>
    <s v="Si"/>
    <n v="33"/>
    <n v="0"/>
    <n v="0"/>
    <n v="0"/>
  </r>
  <r>
    <x v="1"/>
    <x v="5"/>
    <x v="13"/>
    <x v="79"/>
    <s v="Suscribir un convenio de cooperación nacional o  presentar propuesta de convenio internacional al Minsalud con el objeto de incidir en decisiones de ajuste y mejora al SGSSS."/>
    <s v="1 alianza estratégica nacional suscrita  o propuesta de alianza internacional presentada al MinSalud"/>
    <d v="2020-06-01T00:00:00"/>
    <d v="2020-12-15T00:00:00"/>
    <n v="12"/>
    <n v="0"/>
    <n v="100"/>
    <x v="7"/>
    <n v="0"/>
    <s v="Nueva"/>
    <n v="0"/>
    <s v="No programado"/>
    <x v="0"/>
    <s v=""/>
    <n v="0"/>
    <n v="0"/>
    <n v="0"/>
    <s v="Programado"/>
    <s v="No"/>
    <s v=""/>
    <n v="0"/>
    <n v="0"/>
    <n v="0"/>
    <s v="Programado"/>
    <s v="No"/>
    <s v=""/>
    <n v="0"/>
    <n v="0"/>
    <n v="0"/>
    <s v="Programado"/>
    <s v="Si"/>
    <n v="100"/>
    <n v="0"/>
    <n v="0"/>
    <n v="0"/>
  </r>
  <r>
    <x v="1"/>
    <x v="5"/>
    <x v="13"/>
    <x v="80"/>
    <s v="Presentar y publicar estudios misionales que se efectúen con el objeto de incidir en la toma de decisiones para el ajuste y mejora al SGSSS.  "/>
    <s v="Cuatro 4 estudios publicados como mínimo en la página web de la Adres. Dos por semestre."/>
    <d v="2020-03-15T00:00:00"/>
    <d v="2020-12-15T00:00:00"/>
    <n v="12"/>
    <n v="0"/>
    <n v="100"/>
    <x v="7"/>
    <n v="0"/>
    <s v="En desarrollo"/>
    <n v="0"/>
    <s v="Programado"/>
    <x v="0"/>
    <s v=""/>
    <s v="Están en revision los siguientes documentos técnicos por parte de la Dirección General:                                                                  _x000a_1.Comportamiento del Recobro de  medicamentos nuevos 2012-2017.                                                                                                             _x000a_2.Reclamaciones ante la ADRES por Accidentes de transito de vehiculos no identificados o sin  Soat .                                                                                                                            3.Costo utilización de Opioides                                                                                                                _x000a_Se encuentra en elaboración el siguiente documento técnico:_x000a_4. Evaluación de la prescripción en MIPRES de lágrimas artificiales "/>
    <s v="1,2 y 3 Cambio de director, ha impedido el avance de la publicación del documento.               4. Por  la cotingencia que ha requerido el avance de otras actividades de carácter urgente, no se pudo avanzar en la realización de los ajustes para nueva revisión por la Subdirección."/>
    <s v="1.Comportamiento del Recobro de  medicamentos nuevos 2012-2017.                             2.Reclamaciones ante la ADRES por Accidentes de transito de vehiculos no identificados o sin  Soat .                                                                                                                                   3.Costo utilización de Opioides        4,Evaluación de la prescripción en MIPRES de lágrimas artificiales"/>
    <s v="Programado"/>
    <s v="No"/>
    <s v=""/>
    <n v="0"/>
    <n v="0"/>
    <n v="0"/>
    <s v="Programado"/>
    <s v="No"/>
    <s v=""/>
    <n v="0"/>
    <n v="0"/>
    <n v="0"/>
    <s v="Programado"/>
    <s v="Si"/>
    <n v="100"/>
    <n v="0"/>
    <n v="0"/>
    <n v="0"/>
  </r>
  <r>
    <x v="1"/>
    <x v="5"/>
    <x v="13"/>
    <x v="81"/>
    <s v="Realizar  estudio (s) e informe (s) sobre los temas coyunturales para el SGSSS"/>
    <s v="Estudio (s) y/o Públicaciones DGRFS"/>
    <d v="2020-01-01T00:00:00"/>
    <d v="2020-12-31T00:00:00"/>
    <n v="12"/>
    <n v="0"/>
    <n v="100"/>
    <x v="8"/>
    <n v="0"/>
    <s v="En desarrollo"/>
    <n v="0"/>
    <s v="Programado"/>
    <x v="0"/>
    <s v=""/>
    <s v=" Durante el I trimestre de 2020, la DGRFS efectuó la elaboración y/o publicación de diferentes informes, los cuales contienen información referente a los recursos en administración del SGSSS, como son temas del recaudo efectivo, excedentes de recursos, impacto del COVID19, comportamiento de cotizaciones; los cuales conllevan a tener cifras consolidadas y analizadas que permitan la toma de decisiones respecto a la necesidad de recurso y flujo de los mismo._x000a__x000a_En este contexto, se relacionan los informes realizados:_x000a__x000a_1._x0009_Informe de  cálculo de excedentes, el cual se hace mensualmente, y sirve para determinar el flujo de los recursos mensuales disponibles. _x000a__x000a_2._x0009_Informe de Impacto de COVID19, el cual proyecta la posible caída de las fuentes de financiación en el marco de la pandemia. De esta manera, alertar a las autoridades pertinentes para la toma de decisiones, respecto a: 1) Posible impacto sobre el recaudo por exención de pago de parafiscales a sectores específicos de la economía más afectados por la emergencia del COVID19 (Cajas de Compensación) y el impacto sobre el recaudo de las rentas territoriales; 2) Posible impacto del COVID19 sobre el recaudo de las cotizaciones por medio de un modelo econométrico de efectos fijos. _x000a__x000a_Los dos documentos plantean diferentes escenarios de reducción de los recursos, se sustentan en sus respectivos archivos de Excel. _x000a__x000a_3._x0009_Informe de descripción y análisis de las cotizaciones al SGSSS, el cual contiene cuatro partes: 1) Exponer de qué dependen las cotizaciones (principales variables que serán relacionada en un modelo econométrico); 2) Referirá a quiénes son los cotizantes, es decir, a una caracterización de los cotizantes al sistema de salud; 3) Responde a la pregunta de ¿Por qué las cotizaciones no crecen a la misma proporción índice base de cotización [IBC])?; 4) Establece recomendaciones de política pública._x000a__x000a_4._x0009_Para el I trimestre de 2020, se publicaron en la página de la ADRES los informes mensuales y trimestrales de recaudos, los cuales contienen el análisis propio de comportamiento de las diferentes fuentes de financiación del SGSSS; en el caso del segundo, se establece las tendencias entre vigencias._x000a__x000a_5._x0009_En el mismo periodo, se publicó el informe de Gestión Presupuestal Unidad de Recursos Administrados (URA), el cual refleja el comportamiento de las fuentes y usos de los recursos en administración._x000a_"/>
    <n v="0"/>
    <s v="_x000a_*Informe de  cálculo de excedentes financieros._x000a__x000a_*Informe de Impacto de COVID19_x000a__x000a_*Informe de descripción y análisis de las cotizaciones al SGSSS._x000a__x000a_* Informes mensuales y trimestrales de recaudos._x000a__x000a_* Informe de Gestión Presupuestal Unidad de Recursos Administrados (URA)"/>
    <s v="Programado"/>
    <s v="No"/>
    <s v=""/>
    <n v="0"/>
    <n v="0"/>
    <n v="0"/>
    <s v="Programado"/>
    <s v="No"/>
    <s v=""/>
    <n v="0"/>
    <n v="0"/>
    <n v="0"/>
    <s v="Programado"/>
    <s v="Si"/>
    <n v="100"/>
    <n v="0"/>
    <n v="0"/>
    <n v="0"/>
  </r>
  <r>
    <x v="1"/>
    <x v="5"/>
    <x v="13"/>
    <x v="82"/>
    <s v="Realizar experimentos encaminados a generar eficiencia en el gasto en el sector salud que redunden en la mejora del SGSSS "/>
    <s v="Envio de cartas para evaluar 4 tecnologías en salud."/>
    <d v="2020-02-01T00:00:00"/>
    <d v="2020-12-15T00:00:00"/>
    <n v="12"/>
    <n v="0"/>
    <n v="34"/>
    <x v="7"/>
    <n v="0"/>
    <s v="En desarrollo"/>
    <n v="0"/>
    <s v="Programado"/>
    <x v="0"/>
    <s v=""/>
    <s v="1.Se realizó envío de cartas de 3 tecnologías en salud, a saber: Lágrimas artificiales, APME (Ensure) y Liraglutida.Se realizó el análsis de la 4a tecnlogía (APME-Prowhey) considerando que la distribución se comportaba dentro de una distribución normal, por lo que descartó el envío de cartas en relación a esta tecnología.  "/>
    <s v="El envío de las cartas se completó. Acualmente se está recibiendo retroalimentació de las cartas que fueron devueltas. "/>
    <s v="Cartas enviadas para las 3 tecnologías mencionadas y archivo con análisis de la 4a tecnología (APME-Prowhey)."/>
    <s v="Programado"/>
    <s v="No"/>
    <s v=""/>
    <n v="0"/>
    <n v="0"/>
    <n v="0"/>
    <s v="Programado"/>
    <s v="No"/>
    <s v=""/>
    <n v="0"/>
    <n v="0"/>
    <n v="0"/>
    <s v="Programado"/>
    <s v="Si"/>
    <n v="34"/>
    <n v="0"/>
    <n v="0"/>
    <n v="0"/>
  </r>
  <r>
    <x v="1"/>
    <x v="5"/>
    <x v="13"/>
    <x v="82"/>
    <s v="Realizar experimentos encaminados a generar eficiencia en el gasto en el sector salud que redunden en la mejora del SGSSS "/>
    <s v="Un informe de evaluación de impacto al experimento de envío de cartas remitidas en 2019- Ensure"/>
    <d v="2020-02-01T00:00:00"/>
    <d v="2020-06-30T00:00:00"/>
    <n v="6"/>
    <n v="0"/>
    <n v="33"/>
    <x v="7"/>
    <n v="0"/>
    <s v="Nueva"/>
    <n v="0"/>
    <s v="Programado"/>
    <x v="0"/>
    <s v=""/>
    <s v="La actividad aún no se ha efectuado puesto que no se ha cumplido el plazo de tiempo suficiente (12 meses) desde su envío para la medición de impacto en el comportamiento de la prescripción."/>
    <s v="Ninguno. Esta en proceso"/>
    <s v="No aplica. El informe se realizará una vez se cumpla el período de tiempo de 12 meses para la medición de impacto"/>
    <s v="Programado"/>
    <s v="Si"/>
    <n v="33"/>
    <n v="0"/>
    <n v="0"/>
    <n v="0"/>
    <s v="No programado"/>
    <s v="No"/>
    <s v=""/>
    <n v="0"/>
    <n v="0"/>
    <n v="0"/>
    <s v="No programado"/>
    <s v="No"/>
    <s v=""/>
    <n v="0"/>
    <n v="0"/>
    <n v="0"/>
  </r>
  <r>
    <x v="1"/>
    <x v="5"/>
    <x v="13"/>
    <x v="82"/>
    <s v="Realizar experimentos encaminados a generar eficiencia en el gasto en el sector salud que redunden en la mejora del SGSSS "/>
    <s v="Un informe de evaluación de impacto al experimento de envío de cartas remitidas en 2019 -Lágrimas artificiales"/>
    <d v="2020-05-01T00:00:00"/>
    <d v="2020-09-30T00:00:00"/>
    <n v="9"/>
    <n v="0"/>
    <n v="33"/>
    <x v="7"/>
    <n v="0"/>
    <s v="Nueva"/>
    <n v="0"/>
    <s v="No programado"/>
    <x v="0"/>
    <s v=""/>
    <n v="0"/>
    <n v="0"/>
    <n v="0"/>
    <s v="Programado"/>
    <s v="No"/>
    <s v=""/>
    <n v="0"/>
    <n v="0"/>
    <n v="0"/>
    <s v="Programado"/>
    <s v="Si"/>
    <n v="33"/>
    <n v="0"/>
    <n v="0"/>
    <n v="0"/>
    <s v="No programado"/>
    <s v="No"/>
    <s v=""/>
    <n v="0"/>
    <n v="0"/>
    <n v="0"/>
  </r>
  <r>
    <x v="1"/>
    <x v="5"/>
    <x v="13"/>
    <x v="83"/>
    <s v="Realizar y /o participar en foros o eventos nacionales o internacionales "/>
    <s v="Evidencia de participación en un  foro o evento realizado o el que la ADRES participe, con el fin de transferir o divulgar los estudios realizados en el marco de la analítica institucional."/>
    <d v="2020-04-01T00:00:00"/>
    <d v="2020-12-15T00:00:00"/>
    <n v="12"/>
    <n v="0"/>
    <n v="100"/>
    <x v="7"/>
    <n v="0"/>
    <s v="En desarrollo"/>
    <n v="0"/>
    <s v="No programado"/>
    <x v="0"/>
    <s v=""/>
    <s v="Participación  Foro de Fedesarrollo"/>
    <s v="Cumplió"/>
    <s v="Boletin:Balance y resultaods de la exceción de costos no salariales de la reforma tributira de de 2012 en el sector salud colombiano 2013-2017."/>
    <s v="Programado"/>
    <s v="No"/>
    <s v=""/>
    <n v="0"/>
    <n v="0"/>
    <n v="0"/>
    <s v="Programado"/>
    <s v="No"/>
    <s v=""/>
    <n v="0"/>
    <n v="0"/>
    <n v="0"/>
    <s v="Programado"/>
    <s v="Si"/>
    <n v="100"/>
    <n v="0"/>
    <n v="0"/>
    <n v="0"/>
  </r>
  <r>
    <x v="1"/>
    <x v="5"/>
    <x v="13"/>
    <x v="84"/>
    <s v="Diseñar y aprobar el plan de trabajo de gestión del conocimiento en el cual se incluye la la analítica de datos de la ADRES de los temas que impactan al SGSSS"/>
    <s v="Plan de trabajo del modelo de operación de gestión del conocimiento de la ADRES"/>
    <d v="2020-02-15T00:00:00"/>
    <d v="2020-06-30T00:00:00"/>
    <n v="6"/>
    <n v="0"/>
    <n v="100"/>
    <x v="1"/>
    <n v="0"/>
    <s v="En desarrollo"/>
    <n v="0"/>
    <s v="Programado"/>
    <x v="0"/>
    <s v=""/>
    <s v="A partir de la elaboración y presentación del autodiagnóstico de la política de Gestión del Conocimiento e Innovación - GCI, se proyectó el plan de acción y trabajo de esta en el cual se incluyen las acciones relacionadas con la analítica institucional. Se incluyó la acción de crear el modelo de operación de la GCI y una vez aprobado se crea el plan de trabajo para su implementación. "/>
    <n v="0"/>
    <s v="Plan de acción de la política de GCI"/>
    <s v="Programado"/>
    <s v="Si"/>
    <n v="100"/>
    <n v="0"/>
    <n v="0"/>
    <n v="0"/>
    <s v="No programado"/>
    <s v="No"/>
    <s v=""/>
    <n v="0"/>
    <n v="0"/>
    <n v="0"/>
    <s v="No programado"/>
    <s v="No"/>
    <s v=""/>
    <n v="0"/>
    <n v="0"/>
    <n v="0"/>
  </r>
  <r>
    <x v="1"/>
    <x v="6"/>
    <x v="14"/>
    <x v="85"/>
    <s v="Desarrollar el aplicativo"/>
    <s v="Aplicativo del proceso de liquidación y giro de presupuestos máximos en producción"/>
    <d v="2020-03-01T00:00:00"/>
    <d v="2020-12-31T00:00:00"/>
    <n v="12"/>
    <n v="0"/>
    <n v="50"/>
    <x v="0"/>
    <n v="0"/>
    <s v="En desarrollo"/>
    <n v="0"/>
    <s v="Programado"/>
    <x v="0"/>
    <s v=""/>
    <s v="20200331: Para la definición de la solución tecnológica que soporta la liquidación de Techos de recobros, se han llevado reuniones previas de entendimiento de la necesidad planteada por parte de las direcciones de la DOP y DLYG, para lo cual con este entedimiento se han hecho ejericicios de ejecución y validación de la liquidación de los Techos con resultado exitoso en su proceso y algunas inconsistencias a nivel de la información procesada."/>
    <s v="Frente a liquidación de techos falta definir el documento formal de requerimiento por parte del área usuaria para así estimar alcance y tiempo en llevar acabo el desarrollo."/>
    <s v="Ver: Trim I\Techos"/>
    <s v="Programado"/>
    <s v="No"/>
    <s v=""/>
    <n v="0"/>
    <n v="0"/>
    <n v="0"/>
    <s v="Programado"/>
    <s v="No"/>
    <s v=""/>
    <n v="0"/>
    <n v="0"/>
    <n v="0"/>
    <s v="Programado"/>
    <s v="Si"/>
    <n v="50"/>
    <n v="0"/>
    <n v="0"/>
    <n v="0"/>
  </r>
  <r>
    <x v="1"/>
    <x v="6"/>
    <x v="14"/>
    <x v="86"/>
    <s v="Elaborar y expedir acto administrativo de la ADRES "/>
    <s v="Acto administrativo de la ADRES con el procesoo de liquidación y giro de presupuestos máximos"/>
    <d v="2020-02-01T00:00:00"/>
    <d v="2020-02-29T00:00:00"/>
    <n v="2"/>
    <n v="0"/>
    <n v="50"/>
    <x v="5"/>
    <n v="50"/>
    <s v="Finalizada"/>
    <n v="43894"/>
    <s v="Programado"/>
    <x v="1"/>
    <n v="50"/>
    <s v="El acto administrativo se encuentra publicado en la página web de la ADRES._x000a_Se adjunta en la carpeta de reporte el acto administrativo."/>
    <s v="Definición de lineamientos para el ajuste a los presupuestos máximos por el MSPS. "/>
    <s v="Resolución 2067 de 2020"/>
    <s v="No programado"/>
    <s v="No"/>
    <s v=""/>
    <n v="0"/>
    <n v="0"/>
    <n v="0"/>
    <s v="No programado"/>
    <s v="No"/>
    <s v=""/>
    <n v="0"/>
    <n v="0"/>
    <n v="0"/>
    <s v="No programado"/>
    <s v="No"/>
    <s v=""/>
    <n v="0"/>
    <n v="0"/>
    <n v="0"/>
  </r>
  <r>
    <x v="1"/>
    <x v="6"/>
    <x v="14"/>
    <x v="86"/>
    <s v="Establecer y documentar el proceso de liquidación y giro de presupuestos máximos"/>
    <s v="Proceso documentado, aprobado y formalizado en el SIGI"/>
    <d v="2020-02-01T00:00:00"/>
    <d v="2020-02-29T00:00:00"/>
    <n v="2"/>
    <n v="0"/>
    <n v="50"/>
    <x v="5"/>
    <n v="50"/>
    <s v="Finalizada"/>
    <n v="43894"/>
    <s v="Programado"/>
    <x v="1"/>
    <n v="50"/>
    <s v="El procedimiento fue aprobado por la Directora de Otras Prestaciones (E) el 04-03-2020. _x000a_Se adjuntan en la carpeta de reporte tanto el procedimiento como su instructivo."/>
    <s v="El procedimiento y su instructivo se encuentran aprobados y en ejecución. _x000a_El proceso al que hace parte, corresponde a una actualización del mapa de procesos que recoge todas las líneas de liquidación y reconocimiento, que fue aprobada por el Comité Institucional de Gestión y Desempeño en sesión del 30 de marzo de 2020, y su caracterización se encuentra en construcción. Por lo que una vez se apruebe dicha  caracterización, estos documentos serán pubilcado. "/>
    <s v="RE_ Procedimiento_ Instructivo y Formato para aplicar la liquidación y reconocimiento de presupuestos máximos .msg_x000a_GEPM-IN01_Instructivo_liquidacion_ presupuesto_máximo_x000a_GEPM-PR01_Liquidación_y_reconocimiento_presupuestos_maximos_V1"/>
    <s v="No programado"/>
    <s v="No"/>
    <s v=""/>
    <n v="0"/>
    <n v="0"/>
    <n v="0"/>
    <s v="No programado"/>
    <s v="No"/>
    <s v=""/>
    <n v="0"/>
    <n v="0"/>
    <n v="0"/>
    <s v="No programado"/>
    <s v="No"/>
    <s v=""/>
    <n v="0"/>
    <n v="0"/>
    <n v="0"/>
  </r>
  <r>
    <x v="1"/>
    <x v="6"/>
    <x v="14"/>
    <x v="87"/>
    <s v="Implementar el proceso de liquidación y giro de los presupuestos máximos"/>
    <s v="Ordenaciones de gasto de presupuestos máximos"/>
    <d v="2020-03-01T00:00:00"/>
    <d v="2020-12-31T00:00:00"/>
    <n v="12"/>
    <n v="0"/>
    <n v="100"/>
    <x v="5"/>
    <n v="0"/>
    <s v="En desarrollo"/>
    <n v="0"/>
    <s v="Programado"/>
    <x v="0"/>
    <s v=""/>
    <s v="Se adelantaron las ordenaciones del gasto correspondinetes a los presupuestos máximos de los periodos marzo, abril y mayo de 2020._x000a_El trámite de reconocimiento y pago de los periodos abril y mayo, se efectuó de manera anticipada en atención a la Resolución 500 de 2020 del MSPS._x000a_Se adjuntan las ordenaciones del gasto."/>
    <s v="El procedimiento se adelantó de manera normal."/>
    <s v="40004 Ordenación presupuestos maximos Marzo 2020.pdf_x000a_S11510270320030800I000004105200 Ordenación Abril.pdf_x000a_S11510270320033953I000004105500 ordenación mayo.pdf"/>
    <s v="Programado"/>
    <s v="No"/>
    <s v=""/>
    <n v="0"/>
    <n v="0"/>
    <n v="0"/>
    <s v="Programado"/>
    <s v="No"/>
    <s v=""/>
    <n v="0"/>
    <n v="0"/>
    <n v="0"/>
    <s v="Programado"/>
    <s v="Si"/>
    <n v="100"/>
    <n v="0"/>
    <n v="0"/>
    <n v="0"/>
  </r>
  <r>
    <x v="1"/>
    <x v="6"/>
    <x v="14"/>
    <x v="88"/>
    <s v="Realizar el requerimiento a la DGTIC "/>
    <s v="Documento de requerimiento tecnológico enviado a la DGTIC "/>
    <d v="2020-02-01T00:00:00"/>
    <d v="2020-02-29T00:00:00"/>
    <n v="2"/>
    <n v="0"/>
    <n v="50"/>
    <x v="5"/>
    <n v="50"/>
    <s v="Finalizada"/>
    <n v="43900"/>
    <s v="Programado"/>
    <x v="1"/>
    <n v="50"/>
    <s v="El documento inicial fue remitido a la DGTIC mediante correo eléctronico de fecha 10 de marzo de 2020, por la DLYG._x000a_Se acordó entre la DLYG, DOP y DGTIC trabajar conjuntamente en el ajuste y complemento del requerimiento tecnológico y su desarrollo. _x000a_Mediante correo electrónico de fecha 30-03-2020, la DLYG remitió versión ajustada del requerimiento."/>
    <s v="Se han adelantado reuniones entre las areas y se ha venido ajustando el documento con el requerimiento tecnológico y su desarrollo previo a su versión final."/>
    <s v="Sin título.msg_x000a_RV Liquidación Techos.msg"/>
    <s v="No programado"/>
    <s v="No"/>
    <s v=""/>
    <n v="0"/>
    <n v="0"/>
    <n v="0"/>
    <s v="No programado"/>
    <s v="No"/>
    <s v=""/>
    <n v="0"/>
    <n v="0"/>
    <n v="0"/>
    <s v="No programado"/>
    <s v="No"/>
    <s v=""/>
    <n v="0"/>
    <n v="0"/>
    <n v="0"/>
  </r>
  <r>
    <x v="1"/>
    <x v="6"/>
    <x v="14"/>
    <x v="89"/>
    <s v="Documentar el SMA de presupuestos máximos"/>
    <s v="Proceso del Sistema de de Monitoreo por Alertas documentado, aprobado, publicado y formalizado en el SIGI"/>
    <d v="2020-04-01T00:00:00"/>
    <d v="2020-04-30T00:00:00"/>
    <n v="4"/>
    <n v="0"/>
    <n v="100"/>
    <x v="5"/>
    <n v="0"/>
    <s v="Nueva"/>
    <n v="0"/>
    <s v="No programado"/>
    <x v="0"/>
    <s v=""/>
    <n v="0"/>
    <n v="0"/>
    <n v="0"/>
    <s v="Programado"/>
    <s v="Si"/>
    <n v="100"/>
    <n v="0"/>
    <n v="0"/>
    <n v="0"/>
    <s v="No programado"/>
    <s v="No"/>
    <s v=""/>
    <n v="0"/>
    <n v="0"/>
    <n v="0"/>
    <s v="No programado"/>
    <s v="No"/>
    <s v=""/>
    <n v="0"/>
    <n v="0"/>
    <n v="0"/>
  </r>
  <r>
    <x v="1"/>
    <x v="6"/>
    <x v="14"/>
    <x v="90"/>
    <s v="Suscribir el convenio con el IETS "/>
    <s v="Convenio firmado"/>
    <d v="2020-03-01T00:00:00"/>
    <d v="2020-05-30T00:00:00"/>
    <n v="5"/>
    <n v="0"/>
    <n v="30"/>
    <x v="5"/>
    <n v="0"/>
    <s v="En desarrollo"/>
    <n v="0"/>
    <s v="Programado"/>
    <x v="0"/>
    <s v=""/>
    <s v="Se adelantaron 3 reuniones con el IETS, 2 presenciales en el MSPS y 1 virtual. En estas reuniones se discutieron los términos de los estudios previos para el convenio entre la ADRES y el IETS. _x000a_Se adjunta versión inicial de estudio previo."/>
    <n v="0"/>
    <s v="Estudio Previo Contratación Directa IETS 2020 PRIMERA (V1).docx"/>
    <s v="Programado"/>
    <s v="Si"/>
    <n v="30"/>
    <n v="0"/>
    <n v="0"/>
    <n v="0"/>
    <s v="No programado"/>
    <s v="No"/>
    <s v=""/>
    <n v="0"/>
    <n v="0"/>
    <n v="0"/>
    <s v="No programado"/>
    <s v="No"/>
    <s v=""/>
    <n v="0"/>
    <n v="0"/>
    <n v="0"/>
  </r>
  <r>
    <x v="1"/>
    <x v="6"/>
    <x v="14"/>
    <x v="90"/>
    <s v="Definir los criterios de priorización de las evaluaciones de servicios y tecnologías en salud"/>
    <s v="Documento con los criterios de priorización de las evaluaciones de servicios y tecnologías en salud "/>
    <d v="2020-04-01T00:00:00"/>
    <d v="2020-06-30T00:00:00"/>
    <n v="6"/>
    <n v="0"/>
    <n v="70"/>
    <x v="5"/>
    <n v="0"/>
    <s v="Nueva"/>
    <n v="0"/>
    <s v="No programado"/>
    <x v="0"/>
    <s v=""/>
    <n v="0"/>
    <n v="0"/>
    <n v="0"/>
    <s v="Programado"/>
    <s v="Si"/>
    <n v="70"/>
    <n v="0"/>
    <n v="0"/>
    <n v="0"/>
    <s v="No programado"/>
    <s v="No"/>
    <s v=""/>
    <n v="0"/>
    <n v="0"/>
    <n v="0"/>
    <s v="No programado"/>
    <s v="No"/>
    <s v=""/>
    <n v="0"/>
    <n v="0"/>
    <n v="0"/>
  </r>
  <r>
    <x v="1"/>
    <x v="7"/>
    <x v="15"/>
    <x v="91"/>
    <s v="Implementar el proceso de liquidación y giro de la prima"/>
    <s v="Ordenaciones de gasto de primas derivadas de los accidentes de tránsito de vehículos sin SOAT"/>
    <d v="2020-05-01T00:00:00"/>
    <d v="2020-12-31T00:00:00"/>
    <n v="12"/>
    <n v="0"/>
    <n v="100"/>
    <x v="5"/>
    <n v="0"/>
    <s v="Nueva"/>
    <n v="0"/>
    <s v="No programado"/>
    <x v="0"/>
    <s v=""/>
    <n v="0"/>
    <n v="0"/>
    <n v="0"/>
    <s v="Programado"/>
    <s v="No"/>
    <s v=""/>
    <n v="0"/>
    <n v="0"/>
    <n v="0"/>
    <s v="Programado"/>
    <s v="No"/>
    <s v=""/>
    <n v="0"/>
    <n v="0"/>
    <n v="0"/>
    <s v="Programado"/>
    <s v="Si"/>
    <n v="100"/>
    <n v="0"/>
    <n v="0"/>
    <n v="0"/>
  </r>
  <r>
    <x v="1"/>
    <x v="7"/>
    <x v="15"/>
    <x v="92"/>
    <s v="Proporcionar la información a MinSalud "/>
    <s v="Información entregada a MinSalud "/>
    <d v="2020-02-01T00:00:00"/>
    <d v="2020-12-31T00:00:00"/>
    <n v="12"/>
    <n v="0"/>
    <n v="100"/>
    <x v="5"/>
    <n v="0"/>
    <s v="En desarrollo"/>
    <n v="0"/>
    <s v="Programado"/>
    <x v="0"/>
    <s v=""/>
    <s v="Reuniones con la Dirección de Beneficios, Costos y Tarifas, donde se entregó la información requerida, la cual se describe en el documento adjunto._x000a_Se adjunta el borrador del análisis de la metodología, donde se especifica la información entregada."/>
    <n v="0"/>
    <s v="Punto 1 Resumen de análisis para metodología del cálculo de la prima para Artículo 106 - Borrador.pdf"/>
    <s v="Programado"/>
    <s v="No"/>
    <s v=""/>
    <n v="0"/>
    <n v="0"/>
    <n v="0"/>
    <s v="Programado"/>
    <s v="No"/>
    <s v=""/>
    <n v="0"/>
    <n v="0"/>
    <n v="0"/>
    <s v="Programado"/>
    <s v="Si"/>
    <n v="100"/>
    <n v="0"/>
    <n v="0"/>
    <n v="0"/>
  </r>
  <r>
    <x v="1"/>
    <x v="7"/>
    <x v="15"/>
    <x v="93"/>
    <s v="Participar en las mesas de trabajo programadas por el Minsalud"/>
    <s v="Actas de las mesas de trabajo_x000a_Listados de asistencia_x000a_Citaciones"/>
    <d v="2020-02-01T00:00:00"/>
    <d v="2020-12-31T00:00:00"/>
    <n v="12"/>
    <n v="0"/>
    <n v="100"/>
    <x v="5"/>
    <n v="0"/>
    <s v="En desarrollo"/>
    <n v="0"/>
    <s v="Programado"/>
    <x v="0"/>
    <s v=""/>
    <s v="Apoyo al MSPS en la construcción de los proyectos de la normativa necesaria para la reglamentación del Art. 106 Decreto Ley 2106 de 2019._x000a_Se adjuntan los tres proyectos de Resolución trabajados."/>
    <n v="0"/>
    <s v="Punto 2  Proyecto de resolución-Liquidación No SOAT V1.docx_x000a_Punto 2  Proyecto de Resolucion Reingieniería reclamaciones.docx_x000a_Punto 2 Resolución Monitoreo No SOAT.docx"/>
    <s v="Programado"/>
    <s v="No"/>
    <s v=""/>
    <n v="0"/>
    <n v="0"/>
    <n v="0"/>
    <s v="Programado"/>
    <s v="No"/>
    <s v=""/>
    <n v="0"/>
    <n v="0"/>
    <n v="0"/>
    <s v="Programado"/>
    <s v="Si"/>
    <n v="100"/>
    <n v="0"/>
    <n v="0"/>
    <n v="0"/>
  </r>
  <r>
    <x v="1"/>
    <x v="7"/>
    <x v="15"/>
    <x v="94"/>
    <s v="Elaborar y expedir acto administrativo de la ADRES con el proceso de liquidación y giro de la prima  "/>
    <s v="Acto Administrativo ADRES"/>
    <d v="2020-04-01T00:00:00"/>
    <d v="2020-04-30T00:00:00"/>
    <n v="4"/>
    <n v="0"/>
    <n v="50"/>
    <x v="5"/>
    <n v="0"/>
    <s v="Nueva"/>
    <n v="0"/>
    <s v="No programado"/>
    <x v="0"/>
    <s v=""/>
    <n v="0"/>
    <n v="0"/>
    <n v="0"/>
    <s v="Programado"/>
    <s v="Si"/>
    <n v="50"/>
    <n v="0"/>
    <n v="0"/>
    <n v="0"/>
    <s v="No programado"/>
    <s v="No"/>
    <s v=""/>
    <n v="0"/>
    <n v="0"/>
    <n v="0"/>
    <s v="No programado"/>
    <s v="No"/>
    <s v=""/>
    <n v="0"/>
    <n v="0"/>
    <n v="0"/>
  </r>
  <r>
    <x v="1"/>
    <x v="7"/>
    <x v="15"/>
    <x v="94"/>
    <s v="Establecer y documentar el proceso de liquidación y giro de la prima"/>
    <s v="Proceso documentado, aprobado y formalizado en el SIGI"/>
    <d v="2020-04-01T00:00:00"/>
    <d v="2020-04-30T00:00:00"/>
    <n v="4"/>
    <n v="0"/>
    <n v="50"/>
    <x v="5"/>
    <n v="0"/>
    <s v="Nueva"/>
    <n v="0"/>
    <s v="No programado"/>
    <x v="0"/>
    <s v=""/>
    <n v="0"/>
    <n v="0"/>
    <n v="0"/>
    <s v="Programado"/>
    <s v="Si"/>
    <n v="50"/>
    <n v="0"/>
    <n v="0"/>
    <n v="0"/>
    <s v="No programado"/>
    <s v="No"/>
    <s v=""/>
    <n v="0"/>
    <n v="0"/>
    <n v="0"/>
    <s v="No programado"/>
    <s v="No"/>
    <s v=""/>
    <n v="0"/>
    <n v="0"/>
    <n v="0"/>
  </r>
  <r>
    <x v="1"/>
    <x v="7"/>
    <x v="15"/>
    <x v="95"/>
    <s v="Establecer y documentar el proceso  de verificación, control y pago de las reclamaciones"/>
    <s v="Proceso documentado, aprobado, publicado y formalizado en el SIGI"/>
    <d v="2020-04-01T00:00:00"/>
    <d v="2020-06-30T00:00:00"/>
    <n v="6"/>
    <n v="0"/>
    <n v="100"/>
    <x v="5"/>
    <n v="0"/>
    <s v="Nueva"/>
    <n v="0"/>
    <s v="No programado"/>
    <x v="0"/>
    <s v=""/>
    <n v="0"/>
    <n v="0"/>
    <n v="0"/>
    <s v="Programado"/>
    <s v="Si"/>
    <n v="100"/>
    <n v="0"/>
    <n v="0"/>
    <n v="0"/>
    <s v="No programado"/>
    <s v="No"/>
    <s v=""/>
    <n v="0"/>
    <n v="0"/>
    <n v="0"/>
    <s v="No programado"/>
    <s v="No"/>
    <s v=""/>
    <n v="0"/>
    <n v="0"/>
    <n v="0"/>
  </r>
  <r>
    <x v="1"/>
    <x v="7"/>
    <x v="15"/>
    <x v="96"/>
    <s v="Establecer y documentar el proceso  de verificación, control y pago de los recobros"/>
    <s v="Proceso documentado, aprobado, publicado y formalizado en el SIGI"/>
    <d v="2020-02-01T00:00:00"/>
    <d v="2020-03-31T00:00:00"/>
    <n v="3"/>
    <n v="0"/>
    <n v="100"/>
    <x v="5"/>
    <n v="100"/>
    <s v="Finalizada"/>
    <n v="43894"/>
    <s v="Programado"/>
    <x v="1"/>
    <n v="100"/>
    <s v="El procedimiento se encuentra publicado en la página web de la ADRES."/>
    <s v="El procedimiento se adelantó de manera normal."/>
    <s v="GERC-PR06_Verificación_y_control_primer_segmento_V01.pdf"/>
    <s v="No programado"/>
    <s v="No"/>
    <s v=""/>
    <n v="0"/>
    <n v="0"/>
    <n v="0"/>
    <s v="No programado"/>
    <s v="No"/>
    <s v=""/>
    <n v="0"/>
    <n v="0"/>
    <n v="0"/>
    <s v="No programado"/>
    <s v="No"/>
    <s v=""/>
    <n v="0"/>
    <n v="0"/>
    <n v="0"/>
  </r>
  <r>
    <x v="1"/>
    <x v="7"/>
    <x v="15"/>
    <x v="97"/>
    <s v="Implementar el proceso verificación, control y pago de reclamaciones bajo las alternativas tecnicas y tecnologías de validaciones."/>
    <s v="Paquetes tramitados bajo las alternativas tecnicas y tecnologías de validaciones."/>
    <d v="2020-10-01T00:00:00"/>
    <d v="2020-12-31T00:00:00"/>
    <n v="12"/>
    <n v="0"/>
    <n v="100"/>
    <x v="5"/>
    <n v="0"/>
    <s v="Nueva"/>
    <n v="0"/>
    <s v="No programado"/>
    <x v="0"/>
    <s v=""/>
    <n v="0"/>
    <n v="0"/>
    <n v="0"/>
    <s v="No programado"/>
    <s v="No"/>
    <s v=""/>
    <n v="0"/>
    <n v="0"/>
    <n v="0"/>
    <s v="No programado"/>
    <s v="No"/>
    <s v=""/>
    <n v="0"/>
    <n v="0"/>
    <n v="0"/>
    <s v="Programado"/>
    <s v="Si"/>
    <n v="100"/>
    <n v="0"/>
    <n v="0"/>
    <n v="0"/>
  </r>
  <r>
    <x v="1"/>
    <x v="7"/>
    <x v="15"/>
    <x v="98"/>
    <s v="Realizar el requerimiento a la DGTIC paraautomatizar las reglas de validación."/>
    <s v="Documento de requerimiento tecnológico enviado a la DGTIC "/>
    <d v="2020-04-01T00:00:00"/>
    <d v="2020-06-30T00:00:00"/>
    <n v="6"/>
    <n v="0"/>
    <n v="50"/>
    <x v="0"/>
    <n v="0"/>
    <s v="Nueva"/>
    <n v="0"/>
    <s v="No programado"/>
    <x v="0"/>
    <s v=""/>
    <n v="0"/>
    <n v="0"/>
    <n v="0"/>
    <s v="Programado"/>
    <s v="Si"/>
    <n v="50"/>
    <n v="0"/>
    <n v="0"/>
    <n v="0"/>
    <s v="No programado"/>
    <s v="No"/>
    <s v=""/>
    <n v="0"/>
    <n v="0"/>
    <n v="0"/>
    <s v="No programado"/>
    <s v="No"/>
    <s v=""/>
    <n v="0"/>
    <n v="0"/>
    <n v="0"/>
  </r>
  <r>
    <x v="1"/>
    <x v="7"/>
    <x v="15"/>
    <x v="99"/>
    <s v="Elaborar el proyecto del acto administrativo con el procedimiento de verificación, control y pago de reclamaciones y presentarlo al Minsalud para aprobación"/>
    <s v="Proyecto del acto administrativo presentado al Minsalud._x000a__x000a_Lista de asistencia, acta o correo electrónico que evidencie dicha presentación_x000a__x000a_Acto administrativo expedido (si el Minsalud aprueba y otorga las facultades a la ADRES)"/>
    <d v="2020-02-01T00:00:00"/>
    <d v="2020-03-31T00:00:00"/>
    <n v="3"/>
    <n v="0"/>
    <n v="100"/>
    <x v="5"/>
    <n v="100"/>
    <s v="Finalizada"/>
    <n v="43905"/>
    <s v="Programado"/>
    <x v="1"/>
    <n v="100"/>
    <s v="ADRES remitió correo electrónico de fecha 15-03-2020 al MSPS, con el proyecto de Resolución para el cálculo de la prima, incluyendo en sus Artículos 21 y 22 consideraciones para las reclamaciones por servicios prestados antes del 01 de mayo de 2020."/>
    <s v="Una vez el MSPS expida la Resolución otorgando facultades a la ADRES, ésta Administradora elaborará un Acto Administrativo propio."/>
    <s v="FW_ Reglamentación NO SOAT.msg_x000a_Reglamentación artículo 106 - Propuesta para Minsalud.docx"/>
    <s v="No programado"/>
    <s v="No"/>
    <s v=""/>
    <n v="0"/>
    <n v="0"/>
    <n v="0"/>
    <s v="No programado"/>
    <s v="No"/>
    <s v=""/>
    <n v="0"/>
    <n v="0"/>
    <n v="0"/>
    <s v="No programado"/>
    <s v="No"/>
    <s v=""/>
    <n v="0"/>
    <n v="0"/>
    <n v="0"/>
  </r>
  <r>
    <x v="1"/>
    <x v="7"/>
    <x v="15"/>
    <x v="100"/>
    <s v="Realizar el requerimiento a la DGTIC para desarrollar el aplicativo "/>
    <s v="Documento de requerimiento tecnológico enviado a la DGTIC "/>
    <d v="2020-04-01T00:00:00"/>
    <d v="2020-04-30T00:00:00"/>
    <n v="4"/>
    <n v="0"/>
    <n v="50"/>
    <x v="5"/>
    <n v="0"/>
    <s v="Nueva"/>
    <n v="0"/>
    <s v="No programado"/>
    <x v="0"/>
    <s v=""/>
    <n v="0"/>
    <n v="0"/>
    <n v="0"/>
    <s v="Programado"/>
    <s v="Si"/>
    <n v="50"/>
    <n v="0"/>
    <n v="0"/>
    <n v="0"/>
    <s v="No programado"/>
    <s v="No"/>
    <s v=""/>
    <n v="0"/>
    <n v="0"/>
    <n v="0"/>
    <s v="No programado"/>
    <s v="No"/>
    <s v=""/>
    <n v="0"/>
    <n v="0"/>
    <n v="0"/>
  </r>
  <r>
    <x v="1"/>
    <x v="7"/>
    <x v="16"/>
    <x v="101"/>
    <s v="Realizar el convenio con la concesión RUNT"/>
    <s v="Convenio firmado"/>
    <d v="2020-02-01T00:00:00"/>
    <d v="2020-07-30T00:00:00"/>
    <n v="7"/>
    <n v="19679314.125"/>
    <n v="50"/>
    <x v="6"/>
    <n v="0"/>
    <s v="En desarrollo"/>
    <n v="0"/>
    <s v="Programado"/>
    <x v="0"/>
    <s v=""/>
    <s v="Se elaboró propuesta de convenio, la cual se encuentra en revisión. "/>
    <n v="0"/>
    <s v="Borrador convenio RUNT"/>
    <s v="Programado"/>
    <s v="No"/>
    <s v=""/>
    <n v="0"/>
    <n v="0"/>
    <n v="0"/>
    <s v="Programado"/>
    <s v="Si"/>
    <n v="50"/>
    <n v="0"/>
    <n v="0"/>
    <n v="0"/>
    <s v="No programado"/>
    <s v="No"/>
    <s v=""/>
    <n v="0"/>
    <n v="0"/>
    <n v="0"/>
  </r>
  <r>
    <x v="1"/>
    <x v="7"/>
    <x v="16"/>
    <x v="101"/>
    <s v="Solicitar a la SNR el acceso a la plataforma VUR"/>
    <s v="Respueta de la SNR con los usuarios y contraseñas para acceder a VUR "/>
    <d v="2020-02-01T00:00:00"/>
    <d v="2020-07-30T00:00:00"/>
    <n v="7"/>
    <n v="19679314.125"/>
    <n v="50"/>
    <x v="6"/>
    <n v="0"/>
    <s v="En desarrollo"/>
    <n v="0"/>
    <s v="Programado"/>
    <x v="0"/>
    <s v=""/>
    <s v="Se elevó solicitud de acuerdo ante la Superintendencia de Notariado y Registro conforme a sus protocolos. "/>
    <s v="Actualmente se encuentra suspendido por la contingencia del COVID-19"/>
    <s v="Solicitud de acuerdo VUR"/>
    <s v="Programado"/>
    <s v="No"/>
    <s v=""/>
    <n v="0"/>
    <n v="0"/>
    <n v="0"/>
    <s v="Programado"/>
    <s v="Si"/>
    <n v="50"/>
    <n v="0"/>
    <n v="0"/>
    <n v="0"/>
    <s v="No programado"/>
    <s v="No"/>
    <s v=""/>
    <n v="0"/>
    <n v="0"/>
    <n v="0"/>
  </r>
  <r>
    <x v="1"/>
    <x v="7"/>
    <x v="16"/>
    <x v="102"/>
    <s v="Depuración de la cartera de cobro"/>
    <s v="Acta Comité De Sostenibilidad en la que conste la aprobación de la depuración"/>
    <d v="2020-05-01T00:00:00"/>
    <d v="2020-10-31T00:00:00"/>
    <n v="10"/>
    <n v="19679314.125"/>
    <n v="50"/>
    <x v="6"/>
    <n v="0"/>
    <s v="Nueva"/>
    <n v="0"/>
    <s v="No programado"/>
    <x v="0"/>
    <s v=""/>
    <n v="0"/>
    <n v="0"/>
    <n v="0"/>
    <s v="Programado"/>
    <s v="No"/>
    <s v=""/>
    <n v="0"/>
    <n v="0"/>
    <n v="0"/>
    <s v="Programado"/>
    <s v="No"/>
    <s v=""/>
    <n v="0"/>
    <n v="0"/>
    <n v="0"/>
    <s v="Programado"/>
    <s v="Si"/>
    <n v="50"/>
    <n v="0"/>
    <n v="0"/>
    <n v="0"/>
  </r>
  <r>
    <x v="1"/>
    <x v="7"/>
    <x v="16"/>
    <x v="102"/>
    <s v="Venta CISA"/>
    <s v="Acta de incorporación "/>
    <d v="2020-02-01T00:00:00"/>
    <d v="2020-06-30T00:00:00"/>
    <n v="6"/>
    <n v="19679314.125"/>
    <n v="50"/>
    <x v="6"/>
    <n v="0"/>
    <s v="En desarrollo"/>
    <n v="0"/>
    <s v="Programado"/>
    <x v="0"/>
    <s v=""/>
    <s v="Se suscribió acta de incorporación por parte de la Adres y fue remitida a CISA. Adicionalmente, se esta trabajando un otro sí, para la modificación en los terminos de entrega de los expedientes.  "/>
    <s v="Debido a la contingecia del COVID-19, no se tiene copia del acta pues CISA no pudo retornar el documento a la ADRES"/>
    <s v="Correo electrónico CISA"/>
    <s v="Programado"/>
    <s v="Si"/>
    <n v="50"/>
    <n v="0"/>
    <n v="0"/>
    <n v="0"/>
    <s v="No programado"/>
    <s v="No"/>
    <s v=""/>
    <n v="0"/>
    <n v="0"/>
    <n v="0"/>
    <s v="No programado"/>
    <s v="No"/>
    <s v=""/>
    <n v="0"/>
    <n v="0"/>
    <n v="0"/>
  </r>
  <r>
    <x v="1"/>
    <x v="7"/>
    <x v="16"/>
    <x v="103"/>
    <s v="Investigación de bienes a través del acceso a las distintas  plataformas."/>
    <s v="Informe trimestral sobre los terceros poseedores de bienes inmuebles.  "/>
    <d v="2020-02-01T00:00:00"/>
    <d v="2020-12-31T00:00:00"/>
    <n v="12"/>
    <n v="55040564"/>
    <n v="33"/>
    <x v="6"/>
    <n v="0"/>
    <s v="En desarrollo"/>
    <n v="0"/>
    <s v="Programado"/>
    <x v="0"/>
    <s v=""/>
    <s v="Se encuentra suspendida la solicitud de acuerdo VUR"/>
    <s v="No ha sido posible adelantar la consulta de los bienes que se encuentran en cabeza de los terceros, sin embargo se encuentra lista la base de los terceros a consultar. "/>
    <s v="BASE INVESTIGACIÓN DE BIENES"/>
    <s v="Programado"/>
    <s v="No"/>
    <s v=""/>
    <n v="0"/>
    <n v="0"/>
    <n v="0"/>
    <s v="Programado"/>
    <s v="No"/>
    <s v=""/>
    <n v="0"/>
    <n v="0"/>
    <n v="0"/>
    <s v="Programado"/>
    <s v="Si"/>
    <n v="33"/>
    <n v="0"/>
    <n v="0"/>
    <n v="0"/>
  </r>
  <r>
    <x v="1"/>
    <x v="7"/>
    <x v="16"/>
    <x v="103"/>
    <s v="Priorización de cartera"/>
    <s v="Informe con los criterios de priorización definidos"/>
    <d v="2020-02-01T00:00:00"/>
    <d v="2020-12-31T00:00:00"/>
    <n v="12"/>
    <n v="19679314.125"/>
    <n v="33"/>
    <x v="6"/>
    <n v="0"/>
    <s v="En desarrollo"/>
    <n v="0"/>
    <s v="Programado"/>
    <x v="0"/>
    <s v=""/>
    <s v="Se procedió a solicitar concepto al Dr. Alvarez para definir los intereses que se deben tasar frente a las obligaciones por concepto de reclamaciones reconocidas y pagadas por NO SOAT. "/>
    <n v="0"/>
    <s v="Solicitud de concepto de intereses"/>
    <s v="Programado"/>
    <s v="No"/>
    <s v=""/>
    <n v="0"/>
    <n v="0"/>
    <n v="0"/>
    <s v="Programado"/>
    <s v="No"/>
    <s v=""/>
    <n v="0"/>
    <n v="0"/>
    <n v="0"/>
    <s v="Programado"/>
    <s v="Si"/>
    <n v="33"/>
    <n v="0"/>
    <n v="0"/>
    <n v="0"/>
  </r>
  <r>
    <x v="1"/>
    <x v="7"/>
    <x v="16"/>
    <x v="103"/>
    <s v="Propuesta de modicifación del reglamento interno de cartera"/>
    <s v="Propuesta de modicifación del reglamento interno de cartera, presentada al Comité asignado"/>
    <d v="2020-02-01T00:00:00"/>
    <d v="2020-04-30T00:00:00"/>
    <n v="4"/>
    <n v="19679314.125"/>
    <n v="34"/>
    <x v="6"/>
    <n v="0"/>
    <s v="En desarrollo"/>
    <n v="0"/>
    <s v="Programado"/>
    <x v="0"/>
    <s v=""/>
    <s v="Se procedió a proyectar propuesta de modificación del reglamente interno de cartera, "/>
    <s v="No se ha presentado al comité por la contingencia del COVID-19, toda vez que dicho comité no contempla reuniones virtuales. "/>
    <s v="Propuesta de modificación del reglamente interno de cartera"/>
    <s v="Programado"/>
    <s v="Si"/>
    <n v="34"/>
    <n v="0"/>
    <n v="0"/>
    <n v="0"/>
    <s v="No programado"/>
    <s v="No"/>
    <s v=""/>
    <n v="0"/>
    <n v="0"/>
    <n v="0"/>
    <s v="No programado"/>
    <s v="No"/>
    <s v=""/>
    <n v="0"/>
    <n v="0"/>
    <n v="0"/>
  </r>
  <r>
    <x v="1"/>
    <x v="7"/>
    <x v="16"/>
    <x v="104"/>
    <s v="Asistir a las mesas de trabajo convocadas por Minsalud para la definición, estructuración e implementación de la contribución parcial en el régimen subsidiado en salud"/>
    <s v="Actas y/o planillas de mesas de trabajo programadas por Minsalud"/>
    <d v="2020-02-01T00:00:00"/>
    <d v="2020-12-31T00:00:00"/>
    <n v="12"/>
    <n v="0"/>
    <n v="20"/>
    <x v="7"/>
    <n v="0"/>
    <s v="En desarrollo"/>
    <n v="0"/>
    <s v="Programado"/>
    <x v="0"/>
    <s v=""/>
    <s v="En el trimestre evaluado el MSPS no ha convocado mesas de trabajo para la definición de contribución parcial en el régimen subsidiado"/>
    <n v="0"/>
    <n v="0"/>
    <s v="Programado"/>
    <s v="No"/>
    <s v=""/>
    <n v="0"/>
    <n v="0"/>
    <n v="0"/>
    <s v="Programado"/>
    <s v="No"/>
    <s v=""/>
    <n v="0"/>
    <n v="0"/>
    <n v="0"/>
    <s v="Programado"/>
    <s v="Si"/>
    <n v="20"/>
    <n v="0"/>
    <n v="0"/>
    <n v="0"/>
  </r>
  <r>
    <x v="1"/>
    <x v="7"/>
    <x v="16"/>
    <x v="104"/>
    <s v="Entrega de la información requerida"/>
    <s v="Información de la liquidación de los afiliados al régimen subsidiado y cruces solicitados por el Minsalud, DNP, UGPP y organismos de control"/>
    <d v="2020-02-01T00:00:00"/>
    <d v="2020-12-31T00:00:00"/>
    <n v="12"/>
    <n v="0"/>
    <n v="30"/>
    <x v="7"/>
    <n v="0"/>
    <s v="En desarrollo"/>
    <n v="0"/>
    <s v="Programado"/>
    <x v="0"/>
    <s v=""/>
    <s v="En el trimestre evaluado no se ha solicitado información relacionada con la contribución parcial en el régimen subsidiado"/>
    <n v="0"/>
    <n v="0"/>
    <s v="Programado"/>
    <s v="No"/>
    <s v=""/>
    <n v="0"/>
    <n v="0"/>
    <n v="0"/>
    <s v="Programado"/>
    <s v="No"/>
    <s v=""/>
    <n v="0"/>
    <n v="0"/>
    <n v="0"/>
    <s v="Programado"/>
    <s v="Si"/>
    <n v="30"/>
    <n v="0"/>
    <n v="0"/>
    <n v="0"/>
  </r>
  <r>
    <x v="1"/>
    <x v="7"/>
    <x v="16"/>
    <x v="104"/>
    <s v="Notificar el resultado del seguimiento a la población con presunta capacidad de pago"/>
    <s v="Información como insumo para que las entidades territoriales apliquen el debido proceso respecto a la permanencia o exclusión de la población beneficiaria del régimen subsidiado con presunta capacidad de pago."/>
    <d v="2020-02-01T00:00:00"/>
    <d v="2020-12-31T00:00:00"/>
    <n v="12"/>
    <n v="0"/>
    <n v="30"/>
    <x v="7"/>
    <n v="0"/>
    <s v="En desarrollo"/>
    <n v="0"/>
    <s v="Programado"/>
    <x v="0"/>
    <s v=""/>
    <s v="No se ha recibido información actualizada de la UGPP para identificar y notificar la población con presunta capacidad de pago"/>
    <n v="0"/>
    <n v="0"/>
    <s v="Programado"/>
    <s v="No"/>
    <s v=""/>
    <n v="0"/>
    <n v="0"/>
    <n v="0"/>
    <s v="Programado"/>
    <s v="No"/>
    <s v=""/>
    <n v="0"/>
    <n v="0"/>
    <n v="0"/>
    <s v="Programado"/>
    <s v="Si"/>
    <n v="30"/>
    <n v="0"/>
    <n v="0"/>
    <n v="0"/>
  </r>
  <r>
    <x v="1"/>
    <x v="7"/>
    <x v="16"/>
    <x v="104"/>
    <s v="Proyectar informe  de seguimiento del comportamiento de los afiliados al régimen subsidiado con presunta capacidad de pago generado"/>
    <s v="Informe de seguimiento del comportamiento de los afiliados al régimen subsidiado con presunta capacidad de pago"/>
    <d v="2020-02-01T00:00:00"/>
    <d v="2020-12-31T00:00:00"/>
    <n v="12"/>
    <n v="0"/>
    <n v="20"/>
    <x v="7"/>
    <n v="0"/>
    <s v="En desarrollo"/>
    <n v="0"/>
    <s v="Programado"/>
    <x v="0"/>
    <s v=""/>
    <s v="No se ha recibido información actualizada de la UGPP para proyectar informe  de seguimiento de los afiliados al régimen subsidiado con presunta capacidad de pago"/>
    <n v="0"/>
    <n v="0"/>
    <s v="Programado"/>
    <s v="No"/>
    <s v=""/>
    <n v="0"/>
    <n v="0"/>
    <n v="0"/>
    <s v="Programado"/>
    <s v="No"/>
    <s v=""/>
    <n v="0"/>
    <n v="0"/>
    <n v="0"/>
    <s v="Programado"/>
    <s v="Si"/>
    <n v="20"/>
    <n v="0"/>
    <n v="0"/>
    <n v="0"/>
  </r>
  <r>
    <x v="1"/>
    <x v="7"/>
    <x v="16"/>
    <x v="105"/>
    <s v="Analizar las condiciones actuales y necesidades de ajuste a la normativa vigente y proyectar modificaciones"/>
    <s v="Proyecto de Decreto presentado al Minsalud que permita simplificar el proceso de compensación y sus procesos complementarios"/>
    <d v="2020-01-20T00:00:00"/>
    <d v="2020-12-31T00:00:00"/>
    <n v="12"/>
    <n v="0"/>
    <n v="30"/>
    <x v="7"/>
    <n v="0"/>
    <s v="En desarrollo"/>
    <n v="0"/>
    <s v="Programado"/>
    <x v="0"/>
    <s v=""/>
    <s v="Se trabajó en la modficiación del Decreto 780 pata que las cuentas de recaudo queden a nombre de ADRES, pero las demás funciones de delegación del recaudo continuen en las EPS."/>
    <n v="0"/>
    <s v="Documento: 'Modificación Decreto 780 de 2016 - Compensación'"/>
    <s v="Programado"/>
    <s v="No"/>
    <s v=""/>
    <n v="0"/>
    <n v="0"/>
    <n v="0"/>
    <s v="Programado"/>
    <s v="No"/>
    <s v=""/>
    <n v="0"/>
    <n v="0"/>
    <n v="0"/>
    <s v="Programado"/>
    <s v="Si"/>
    <n v="30"/>
    <n v="0"/>
    <n v="0"/>
    <n v="0"/>
  </r>
  <r>
    <x v="1"/>
    <x v="7"/>
    <x v="16"/>
    <x v="105"/>
    <s v="Proyectar acto administrativo de la ADRES que compile las normas asociadas al proceso de liquidación, reconocimiento y giro de los recursos del régimen contributivo expedido."/>
    <s v="Acto administrativo de la ADRES que compile las normas asociadas al proceso de liquidación, reconocimiento y giro de los recursos del régimen contributivo expedido"/>
    <d v="2020-01-20T00:00:00"/>
    <d v="2020-12-31T00:00:00"/>
    <n v="12"/>
    <n v="0"/>
    <n v="35"/>
    <x v="7"/>
    <n v="0"/>
    <s v="En desarrollo"/>
    <n v="0"/>
    <s v="Programado"/>
    <x v="0"/>
    <s v=""/>
    <s v="Sobre este punto no se ha generado aún el documento, ya que la base es el protocolo de UPC el cual se encuentra en construcción."/>
    <n v="0"/>
    <n v="0"/>
    <s v="Programado"/>
    <s v="No"/>
    <s v=""/>
    <n v="0"/>
    <n v="0"/>
    <n v="0"/>
    <s v="Programado"/>
    <s v="No"/>
    <s v=""/>
    <n v="0"/>
    <n v="0"/>
    <n v="0"/>
    <s v="Programado"/>
    <s v="Si"/>
    <n v="35"/>
    <n v="0"/>
    <n v="0"/>
    <n v="0"/>
  </r>
  <r>
    <x v="1"/>
    <x v="7"/>
    <x v="16"/>
    <x v="105"/>
    <s v="Proyectar el reglamento con las condiciones técnicas, financieras y operativas para la apertura de cuentas maestras de recaudo de cotizaciones."/>
    <s v="Reglamento con las condiciones técnicas, financieras y operativas para la apertura de cuentas maestras de recaudo de cotizaciones expedido"/>
    <d v="2020-01-20T00:00:00"/>
    <d v="2020-12-31T00:00:00"/>
    <n v="12"/>
    <n v="0"/>
    <n v="35"/>
    <x v="7"/>
    <n v="0"/>
    <s v="En desarrollo"/>
    <n v="0"/>
    <s v="Programado"/>
    <x v="0"/>
    <s v=""/>
    <s v="Se proyectó un borrador de Resolución ára cuentas maestras de recaudo y de pago para observaciones de actores internos de la Subdirección de Liquidaciones del Aseguramiento."/>
    <n v="0"/>
    <s v="Documento: 'Proyecto resolución cuentas maestras v.26-02-2020'"/>
    <s v="Programado"/>
    <s v="No"/>
    <s v=""/>
    <n v="0"/>
    <n v="0"/>
    <n v="0"/>
    <s v="Programado"/>
    <s v="No"/>
    <s v=""/>
    <n v="0"/>
    <n v="0"/>
    <n v="0"/>
    <s v="Programado"/>
    <s v="Si"/>
    <n v="35"/>
    <n v="0"/>
    <n v="0"/>
    <n v="0"/>
  </r>
  <r>
    <x v="1"/>
    <x v="7"/>
    <x v="16"/>
    <x v="106"/>
    <s v="Revisar y mejorar el proceso de gestión de afiliados y sus procedimiento para mejorar la calidad y oportunidad de los datos en la BDUA."/>
    <s v="Proceso y procedimientos de gestión de afilados revisados y aprobados"/>
    <d v="2020-01-01T00:00:00"/>
    <d v="2020-12-31T00:00:00"/>
    <n v="12"/>
    <n v="0"/>
    <n v="100"/>
    <x v="0"/>
    <n v="0"/>
    <s v="En desarrollo"/>
    <n v="0"/>
    <s v="Programado"/>
    <x v="0"/>
    <s v=""/>
    <s v="20200331. Se definió cronograma de trabajo para actualización y creación de los procedimientos tal como se puede ver en el archivo Cronograma Procedimientos BDUA.xlsx, en donde se estima un total de 25 procedimientos. Adicionalmente la revisión se va a realizar entre los meses de abril y mayo._x000a__x000a_Se aclara que este cronograma eventualmente puede llegar a tener modificaciones, teniendo en cuenta que se ha definido un nuevo mapa de procesos de la Entidad y dependiendo de la articulación de los mismos, la definición y actualización de los procedimientos que actualmente se han definido puede variar; incluso, pueden ser generados nuevos procedimientos._x000a_"/>
    <s v="Ninguna dentro del periodo"/>
    <s v="Ver: Trim I\Proceso y procedimientos de gestión de afilados revisados y aprobados"/>
    <s v="Programado"/>
    <s v="No"/>
    <s v=""/>
    <n v="0"/>
    <n v="0"/>
    <n v="0"/>
    <s v="Programado"/>
    <s v="No"/>
    <s v=""/>
    <n v="0"/>
    <n v="0"/>
    <n v="0"/>
    <s v="Programado"/>
    <s v="Si"/>
    <n v="100"/>
    <n v="0"/>
    <n v="0"/>
    <n v="0"/>
  </r>
  <r>
    <x v="1"/>
    <x v="7"/>
    <x v="16"/>
    <x v="107"/>
    <s v="Proyectar los anexos técnicos para la presentación de la información de giro directo por parte de las EPS, aplicable a los dos regímenes y presentarlo ante el Minsalud"/>
    <s v="Anexos técnicos presentados a Minsalud para la presentación de la información de giro directo por parte de las EPS, aplicable a los dos regímenes."/>
    <d v="2020-02-01T00:00:00"/>
    <d v="2020-12-31T00:00:00"/>
    <n v="12"/>
    <n v="0"/>
    <n v="60"/>
    <x v="7"/>
    <n v="0"/>
    <s v="En desarrollo"/>
    <n v="0"/>
    <s v="Programado"/>
    <x v="0"/>
    <s v=""/>
    <s v="En el trimestre evaluado se adelantó el proyecto de resolución de giro desde las cuentas maestras de las EPS, incluido el anexo técnico, aplicable a los dos regímenes."/>
    <n v="0"/>
    <n v="0"/>
    <s v="Programado"/>
    <s v="No"/>
    <s v=""/>
    <n v="0"/>
    <n v="0"/>
    <n v="0"/>
    <s v="Programado"/>
    <s v="No"/>
    <s v=""/>
    <n v="0"/>
    <n v="0"/>
    <n v="0"/>
    <s v="Programado"/>
    <s v="Si"/>
    <n v="60"/>
    <n v="0"/>
    <n v="0"/>
    <n v="0"/>
  </r>
  <r>
    <x v="1"/>
    <x v="7"/>
    <x v="16"/>
    <x v="107"/>
    <s v="Revisar normativa vigente y proyectar ajustes para la optimización del proceso de giro directo de los recursos de la UPC de los regímenes contributivo y subsidiado"/>
    <s v="Proyecto de Decreto o Resolución presentado al Minsalud"/>
    <d v="2020-02-01T00:00:00"/>
    <d v="2020-12-31T00:00:00"/>
    <n v="12"/>
    <n v="0"/>
    <n v="40"/>
    <x v="7"/>
    <n v="0"/>
    <s v="En desarrollo"/>
    <n v="0"/>
    <s v="Programado"/>
    <x v="0"/>
    <s v=""/>
    <s v="Se adelantó proyecto de acto de administrativo según lo establecido en el artículo 239 de la Ley 1955 de 2019."/>
    <n v="0"/>
    <n v="0"/>
    <s v="Programado"/>
    <s v="No"/>
    <s v=""/>
    <n v="0"/>
    <n v="0"/>
    <n v="0"/>
    <s v="Programado"/>
    <s v="No"/>
    <s v=""/>
    <n v="0"/>
    <n v="0"/>
    <n v="0"/>
    <s v="Programado"/>
    <s v="Si"/>
    <n v="40"/>
    <n v="0"/>
    <n v="0"/>
    <n v="0"/>
  </r>
  <r>
    <x v="1"/>
    <x v="7"/>
    <x v="16"/>
    <x v="108"/>
    <s v="Identificación del procedimiento para la custodia y aplicación de títulos de deposito judicial_x000a_"/>
    <s v="Procedimiento documentado"/>
    <d v="2020-02-01T00:00:00"/>
    <d v="2020-12-31T00:00:00"/>
    <n v="12"/>
    <n v="19679314.125"/>
    <n v="50"/>
    <x v="6"/>
    <n v="0"/>
    <s v="En desarrollo"/>
    <n v="0"/>
    <s v="Programado"/>
    <x v="0"/>
    <s v=""/>
    <s v="Se verificó la creación de la cuenta de títulos de depósito judicial y se programó reuniones para el mes de abril con el fin de identificar las entradas y salidas de los procedimientos.   "/>
    <n v="0"/>
    <n v="0"/>
    <s v="Programado"/>
    <s v="No"/>
    <s v=""/>
    <n v="0"/>
    <n v="0"/>
    <n v="0"/>
    <s v="Programado"/>
    <s v="No"/>
    <s v=""/>
    <n v="0"/>
    <n v="0"/>
    <n v="0"/>
    <s v="Programado"/>
    <s v="Si"/>
    <n v="50"/>
    <n v="0"/>
    <n v="0"/>
    <n v="0"/>
  </r>
  <r>
    <x v="1"/>
    <x v="7"/>
    <x v="16"/>
    <x v="108"/>
    <s v="Identificación del procedimiento para la expedición de estados de cuenta_x000a_"/>
    <s v="Procedimiento documentado"/>
    <d v="2020-02-01T00:00:00"/>
    <d v="2020-12-31T00:00:00"/>
    <n v="12"/>
    <n v="19679314.125"/>
    <n v="50"/>
    <x v="6"/>
    <n v="0"/>
    <s v="En desarrollo"/>
    <n v="0"/>
    <s v="Programado"/>
    <x v="0"/>
    <s v=""/>
    <s v="Se solicitó al areá de recaudo un programa para actualizar el estado de cuenta de cada tercero dentro de los procesos de repetición y se programó reuniones para el mes de abril con el fin de identificar las entradas y salidas del procedimiento. "/>
    <n v="0"/>
    <s v="Correo electrónico prototipo liquidador"/>
    <s v="Programado"/>
    <s v="No"/>
    <s v=""/>
    <n v="0"/>
    <n v="0"/>
    <n v="0"/>
    <s v="Programado"/>
    <s v="No"/>
    <s v=""/>
    <n v="0"/>
    <n v="0"/>
    <n v="0"/>
    <s v="Programado"/>
    <s v="Si"/>
    <n v="50"/>
    <n v="0"/>
    <n v="0"/>
    <n v="0"/>
  </r>
  <r>
    <x v="1"/>
    <x v="7"/>
    <x v="16"/>
    <x v="109"/>
    <s v="Formulación, desarrollo e implementación del portal único de recaudo de los recursos del Sistema General de Seguridad Social en Salud"/>
    <s v="Documento que contenga el inventario de  fuentes de financiamiento con sistemas electrónico y/o referenciado de recaudo de la ADRES."/>
    <d v="2020-01-01T00:00:00"/>
    <d v="2020-12-31T00:00:00"/>
    <n v="12"/>
    <n v="26743848"/>
    <n v="34"/>
    <x v="8"/>
    <n v="0"/>
    <s v="En desarrollo"/>
    <n v="0"/>
    <s v="Programado"/>
    <x v="0"/>
    <s v=""/>
    <s v="Para el primer trimestre de la vigencia 2020, se efectuó un levantamiento preliminar de las fuentes y/o conceptos generales de recaudo de los diferentes recursos girados a la ADRES, los cuales a la fecha no cuentan con sistemas electroncitos de recaudo y/o referenciado. Así mismo, se estableció si dichos conceptos tenían integraciones automáticas en los diferentes sistemas de registro de información (MUI, REX o ERP). Se adjunta como soporte de la activada el archivo Excel denominado “Inventario Conceptos Recaudo – ADRES”._x000a__x000a_Se precisa que, para el segundo trimestre de 2020, el inventario será complementado con las subfuentes de recaudo que se registrar en la ADRES, con el fin de tener un inventario tota de conceptos generales y conceptos específicos de recaudo. Esto con el fin de llega al detalle mínimo del recaudo que realiza la ADRES._x000a__x000a_Finalmente, se adjuntan las cuentas de cobro correspondientes al Contrato de Prestación de Servicios No. 014 de 2020."/>
    <n v="0"/>
    <s v="*Inventario Conceptos Recaudo – ADRES._x000a__x000a_*Cuentas de Cobro Contrato 014 de 2020 – Enero, Febrero y Marzo 2020 y consolidado de pagos GRFF."/>
    <s v="Programado"/>
    <s v="No"/>
    <s v=""/>
    <n v="0"/>
    <n v="0"/>
    <n v="0"/>
    <s v="Programado"/>
    <s v="No"/>
    <s v=""/>
    <n v="0"/>
    <n v="0"/>
    <n v="0"/>
    <s v="Programado"/>
    <s v="Si"/>
    <n v="34"/>
    <n v="0"/>
    <n v="0"/>
    <n v="0"/>
  </r>
  <r>
    <x v="1"/>
    <x v="7"/>
    <x v="16"/>
    <x v="109"/>
    <s v="Formulación, desarrollo e implementación del portal único de recaudo de los recursos del Sistema General de Seguridad Social en Salud"/>
    <s v="Documento que contenga el inventario de  fuentes de financiamiento sin sistemas electrónico y/o referenciado de recaudo de la ADRES."/>
    <d v="2020-01-01T00:00:00"/>
    <d v="2020-12-31T00:00:00"/>
    <n v="12"/>
    <n v="39941340"/>
    <n v="33"/>
    <x v="8"/>
    <n v="0"/>
    <s v="En desarrollo"/>
    <n v="0"/>
    <s v="Programado"/>
    <x v="0"/>
    <s v=""/>
    <s v="Para el primer trimestre de la vigencia 2020, se efectuó un levantamiento preliminar de las fuentes y/o conceptos generales de recaudo de los diferentes recursos girados a la ADRES, los cuales cuentan con sistemas electroncitos de recaudo y/o referenciado. Así mismo, se estableció si dichos conceptos tenían integraciones automáticas en los diferentes sistemas de registro de información (MUI, REX o ERP). Se adjunta como soporte de la activada el archivo Excel denominado “Inventario Conceptos Recaudo – ADRES”._x000a__x000a_Se precisa que, para el segundo trimestre de 2020, el inventario será complementado con las subfuentes de recaudo que se registrar en la ADRES, con el fin de tener un inventario tota de conceptos generales y conceptos específicos de recaudo. Esto con el fin de llega al detalle mínimo del recaudo que realiza la ADRES._x000a__x000a_Finalmente, se adjuntan las cuentas de cobro correspondientes al Contrato de Prestación de Servicios No. 013 de 2020."/>
    <n v="0"/>
    <s v="*Inventario Conceptos Recaudo – ADRES._x000a__x000a_*Cuentas de Cobro Contrato 013 de 2020 – Enero, Febrero y Marzo 2020  y consolidado de pagos GRFF."/>
    <s v="Programado"/>
    <s v="No"/>
    <s v=""/>
    <n v="0"/>
    <n v="0"/>
    <n v="0"/>
    <s v="Programado"/>
    <s v="No"/>
    <s v=""/>
    <n v="0"/>
    <n v="0"/>
    <n v="0"/>
    <s v="Programado"/>
    <s v="Si"/>
    <n v="33"/>
    <n v="0"/>
    <n v="0"/>
    <n v="0"/>
  </r>
  <r>
    <x v="1"/>
    <x v="7"/>
    <x v="16"/>
    <x v="109"/>
    <s v="Formulación, desarrollo e implementación del portal único de recaudo de los recursos del Sistema General de Seguridad Social en Salud"/>
    <s v="Documento radicado con el Requerimiento Tecnológico "/>
    <d v="2020-01-01T00:00:00"/>
    <d v="2020-12-31T00:00:00"/>
    <n v="12"/>
    <n v="96655200"/>
    <n v="33"/>
    <x v="8"/>
    <n v="0"/>
    <s v="En desarrollo"/>
    <n v="0"/>
    <s v="Programado"/>
    <x v="0"/>
    <s v=""/>
    <s v="Para el primer trimestre de 2020, se continuaron las acciones tendientes a la integración de los conceptos de recaudo entre los sistemas de registro de ingresos (REX y MUI) y el sistema financiero (ERP) de la ADRES. Lo anterior, con el fin de mitigar la manualidad entre la información registrada en el MUI y ERP. Es importante señalar que esta es una actividad paralela que se realiza en la construcción del Portal Único de Recaudo, cuyo fin es establecer las especificaciones técnicas entre los sistemas de información, que permitan que la información registrada en el MUI se actualice automáticamente en el ERP. Se adjunta como evidencias pruebas de desarrollo tecnológico._x000a__x000a_Dichas actividades permiten avanzar en la identificación de las especificaciones técnicas requeridas para la formulación del requerimiento tecnológico a radicar, constituyéndose en una parte de este._x000a__x000a_Finalmente, se adjuntan las cuentas de cobro correspondientes a los Contratos de Prestación de Servicios No. 007 Y 009 de 2020."/>
    <n v="0"/>
    <s v="*Correos Electrónicos con la traza de la integración de conceptos._x000a__x000a_*Cuentas de Cobro Contrato 007 y 009 de 2020 – Enero, Febrero y Marzo 2020  y consolidado de pagos GRFF."/>
    <s v="Programado"/>
    <s v="No"/>
    <s v=""/>
    <n v="0"/>
    <n v="0"/>
    <n v="0"/>
    <s v="Programado"/>
    <s v="No"/>
    <s v=""/>
    <n v="0"/>
    <n v="0"/>
    <n v="0"/>
    <s v="Programado"/>
    <s v="Si"/>
    <n v="33"/>
    <n v="0"/>
    <n v="0"/>
    <n v="0"/>
  </r>
  <r>
    <x v="1"/>
    <x v="7"/>
    <x v="16"/>
    <x v="110"/>
    <s v="Ajustar el proceso de la liquidación de la Unidad de Pago por Capitación de los regímenes contributivo y subsidiado, que integre reglas, validaciones y controles para optimizar su operación"/>
    <s v="Documento radicado con el Requerimiento Tecnológico"/>
    <d v="2020-01-01T00:00:00"/>
    <d v="2020-12-31T00:00:00"/>
    <n v="12"/>
    <n v="233251740"/>
    <n v="34"/>
    <x v="8"/>
    <n v="0"/>
    <s v="En desarrollo"/>
    <n v="0"/>
    <s v="Programado"/>
    <x v="0"/>
    <s v=""/>
    <s v="Durante el primer trimestre del 2020, se ha trabajo en las pruebas de integración de los procesos de CMP y MUI junto con la Dirección de Tecnologías de la Información y las Comunicaciones, como parte del alistamiento de la información necesaria para el requerimiento._x000a__x000a_Se adjuntan las cuentas de cobro correspondientes a los Contratos de Prestación de Servicios del Grupo de Gestión Contable y Control de los Recursos"/>
    <n v="0"/>
    <s v="_x000a_*Se deja como evidencia correos electrónicos con los requerimientos y resultados de las pruebas._x000a__x000a_*Cuentas de Cobro Contratos de Prestación de Servicios: 029/2020, 030/2020, 031/2020, 044/2020 y 055/2020 - Enero, Febrero y Marzo de 2020  y consolidado de pagos GCCR._x000a_"/>
    <s v="Programado"/>
    <s v="No"/>
    <s v=""/>
    <n v="0"/>
    <n v="0"/>
    <n v="0"/>
    <s v="Programado"/>
    <s v="No"/>
    <s v=""/>
    <n v="0"/>
    <n v="0"/>
    <n v="0"/>
    <s v="Programado"/>
    <s v="Si"/>
    <n v="34"/>
    <n v="0"/>
    <n v="0"/>
    <n v="0"/>
  </r>
  <r>
    <x v="1"/>
    <x v="7"/>
    <x v="16"/>
    <x v="110"/>
    <s v="Implementar proceso para integrar el resultado de los pagos efectuados con el sistima financiero de la ADRES."/>
    <s v="Documento radicado con el Requerimiento Tecnológico"/>
    <d v="2020-01-01T00:00:00"/>
    <d v="2020-12-31T00:00:00"/>
    <n v="12"/>
    <n v="47907360"/>
    <n v="33"/>
    <x v="8"/>
    <n v="0"/>
    <s v="En desarrollo"/>
    <n v="0"/>
    <s v="Programado"/>
    <x v="0"/>
    <s v=""/>
    <s v="Para efectos de implantar el proceso de integración de los pagos realizados y sus diferentes estados, y su integración automática con los procesos presupuestal y contable, durante el I trimestre de 2020 definió la necesidad de integración entre los módulos del ERP y los diferentes estados asociados a los resultados de pagos (pago en ERP, rechazos). Lo anterior, con el fin de establecer la cadena de integración entre los módulos del sistema._x000a__x000a_N este contexto, para este trimestre, se implementó para LMA la herramienta de H2H, en pro de iniciar una transformación integral hacia una infraestructura tecnológica automatizada, centralizada e integrada que permita incorporar los archivos de respuesta de los bancos directamente a nuestro ERP. Estas pruebas y aplicación exitosa de los pagos, se realizó cambiando la interacción “Entidad” - “Banco”, a través de un canal directo con la entidad bancaria (integrando requerimientos tecnológicos del ERP), transformando el proceso de pagos y tener como resultado: 1) Conocimiento de tiempos de implementación y requerimientos técnicos para buscar la migración de todo (o la mayor parte) de la infraestructura de pagos actual a una infraestructura de pagos optima y renovada; 2) Modificación de procesos, tareas y responsabilidades a nivel interno del Grupo de Gestión de Pagos y Portafolio para aumentar la efectividad del sistema H2H; 3 Conocimiento de varios aspectos macro que involucrarían la migración total hacia una infraestructura enfocada hacia la tecnología. Se iniciaran las pruebas con otros bancos y con otros procesos de pago._x000a__x000a_Para el desarrollo de esta actividad se cuenta con un presupuesto de $47.907.360, de los cuales se ejecutó para el I Trimestre de 2020 $9.525.440 valor del pago de honorarios de los Contrato de Prestación de Servicios No.: 056 de 2020, se adjuntan como evidencias Informes mensuales del I trimestre de 2020 con el respectivo consolidado de pagos._x000a_"/>
    <s v="Reuniones con los bancos canceladas debido a la coyuntura actual. Reprogramación de cronograma."/>
    <s v="*Avance-Correos electrónicos con requerimiento a la DGTIC._x000a__x000a__x000a_*Informes Contratista GEPP  y consolidado de pagos I Trim 2020"/>
    <s v="Programado"/>
    <s v="No"/>
    <s v=""/>
    <n v="0"/>
    <n v="0"/>
    <n v="0"/>
    <s v="Programado"/>
    <s v="No"/>
    <s v=""/>
    <n v="0"/>
    <n v="0"/>
    <n v="0"/>
    <s v="Programado"/>
    <s v="Si"/>
    <n v="33"/>
    <n v="0"/>
    <n v="0"/>
    <n v="0"/>
  </r>
  <r>
    <x v="1"/>
    <x v="7"/>
    <x v="16"/>
    <x v="111"/>
    <s v="Diseño e implementación de la contribución parcial en el régimen subsidiado en salud"/>
    <s v="Documento radicado con el Requerimiento Tecnológico de las especificaciones técnicas para el boton de recaudo y Boton de Recaudo."/>
    <d v="2020-01-01T00:00:00"/>
    <d v="2020-12-31T00:00:00"/>
    <n v="12"/>
    <n v="48327600"/>
    <n v="33"/>
    <x v="8"/>
    <n v="0"/>
    <s v="En desarrollo"/>
    <n v="0"/>
    <s v="Programado"/>
    <x v="0"/>
    <s v=""/>
    <s v="Para el primer trimestre de 2020, la Dirección de Gestión de Recursos Financieros de Salud, efectúo el acercamiento con las entidades financieras que hoy en día tiene cuentas de recaudo con la ADRES, con el fin de determinar la cobertura que estas tenían en todo el territorio nacional. A partir de dicho ejercicio, se presento al Viceministerio de Protección Social del Ministerio de Salud y Protección Social, una propuesta de modulo para el reporte, pago y generación de informes relacionados con el aporte solidario de que habla del Ley 1955 de 2019. Se adjunta como soporte de la activada la presentación realizada al MSPS denominado “Aporte Solidario – Plan Nacional de Desarrollo”._x000a__x000a_El cumplimiento de esta actividad, esta supeditada a la reglamentación que para efectos expida el Ministerio de Salud y Protección Social, en el marco de lo establecido en la Ley 1955 de 2019. Esta reglamentación, debe contener las especificaciones y metodología aplicable para establecer y/o definir los puntos de cortes del SISBEN que conlleven a la determinación de la población sujeta de aplicación de ley, lo cual es necesario para efectuar el desarrollo de este recaudo. En este contexto, se precisa que el avance de la acción, esta supeditada a las definiciones y tiempo que el ministerio implemente en su reglamentación._x000a_ _x000a_Finalmente, se adjuntan las cuentas de cobro correspondientes al Contrato de Prestación de Servicios No. 008 de 2020."/>
    <n v="0"/>
    <s v="* Presentación “Aporte Solidario – Plan Nacional de Desarrollo”._x000a__x000a_*Cuentas de Cobro Contrato 008 de 2020 – Enero, Febrero y Marzo 2020  y consolidado de pagos GRFF."/>
    <s v="Programado"/>
    <s v="No"/>
    <s v=""/>
    <n v="0"/>
    <n v="0"/>
    <n v="0"/>
    <s v="Programado"/>
    <s v="No"/>
    <s v=""/>
    <n v="0"/>
    <n v="0"/>
    <n v="0"/>
    <s v="Programado"/>
    <s v="Si"/>
    <n v="33"/>
    <n v="0"/>
    <n v="0"/>
    <n v="0"/>
  </r>
  <r>
    <x v="2"/>
    <x v="8"/>
    <x v="17"/>
    <x v="112"/>
    <s v="Elaborar y publicar piezas comunicativas"/>
    <s v="Pieza de comunicación conforme a la matriz de identificación de necesidades de comunicaciones externa, elaboradas y publicadas"/>
    <d v="2020-02-01T00:00:00"/>
    <d v="2020-12-31T00:00:00"/>
    <n v="12"/>
    <n v="11000000"/>
    <n v="33"/>
    <x v="3"/>
    <n v="0"/>
    <s v="En desarrollo"/>
    <n v="0"/>
    <s v="Programado"/>
    <x v="0"/>
    <s v=""/>
    <s v="Se publicaron 16 comunicaciones en el sitio web de la ADRES y con periodistas de medios de comunicación nacionales y especializados que cubren el sector salud."/>
    <s v="N/A"/>
    <s v="Carpeta: Elaborar y publicar piezas comunicativas."/>
    <s v="Programado"/>
    <s v="No"/>
    <s v=""/>
    <n v="0"/>
    <n v="0"/>
    <n v="0"/>
    <s v="Programado"/>
    <s v="No"/>
    <s v=""/>
    <n v="0"/>
    <n v="0"/>
    <n v="0"/>
    <s v="Programado"/>
    <s v="Si"/>
    <n v="33"/>
    <n v="0"/>
    <n v="0"/>
    <n v="0"/>
  </r>
  <r>
    <x v="2"/>
    <x v="8"/>
    <x v="17"/>
    <x v="112"/>
    <s v="Identificación de necesidades de comunicación externa"/>
    <s v="Matriz con la identificación de necesidades de comunicaciones externas "/>
    <d v="2020-04-01T00:00:00"/>
    <d v="2020-06-30T00:00:00"/>
    <n v="6"/>
    <n v="7529476"/>
    <n v="33"/>
    <x v="3"/>
    <n v="0"/>
    <s v="Nueva"/>
    <n v="0"/>
    <s v="No programado"/>
    <x v="0"/>
    <s v=""/>
    <n v="0"/>
    <n v="0"/>
    <n v="0"/>
    <s v="Programado"/>
    <s v="Si"/>
    <n v="33"/>
    <n v="0"/>
    <n v="0"/>
    <n v="0"/>
    <s v="No programado"/>
    <s v="No"/>
    <s v=""/>
    <n v="0"/>
    <n v="0"/>
    <n v="0"/>
    <s v="No programado"/>
    <s v="No"/>
    <s v=""/>
    <n v="0"/>
    <n v="0"/>
    <n v="0"/>
  </r>
  <r>
    <x v="2"/>
    <x v="8"/>
    <x v="17"/>
    <x v="112"/>
    <s v="Seguimiento de publicaciones relacionadas con la gestión de la ADRES  redes sociales y medios de comunicación."/>
    <s v="Informe trimestral de monitoreo de la actividad en redes sociales y medios de comunicación asociados a la ADRES."/>
    <d v="2020-02-01T00:00:00"/>
    <d v="2020-12-31T00:00:00"/>
    <n v="12"/>
    <n v="15515284"/>
    <n v="34"/>
    <x v="3"/>
    <n v="0"/>
    <s v="En desarrollo"/>
    <n v="0"/>
    <s v="Programado"/>
    <x v="0"/>
    <s v=""/>
    <s v="Se llevaron a cabo 3 informes de monitoreo de medios y 3 informes de redes sociales."/>
    <s v="N/A"/>
    <s v="Carpeta: Gestión redes sociales y medios de comunicación"/>
    <s v="Programado"/>
    <s v="No"/>
    <s v=""/>
    <n v="0"/>
    <n v="0"/>
    <n v="0"/>
    <s v="Programado"/>
    <s v="No"/>
    <s v=""/>
    <n v="0"/>
    <n v="0"/>
    <n v="0"/>
    <s v="Programado"/>
    <s v="Si"/>
    <n v="34"/>
    <n v="0"/>
    <n v="0"/>
    <n v="0"/>
  </r>
  <r>
    <x v="2"/>
    <x v="8"/>
    <x v="17"/>
    <x v="113"/>
    <s v="Realizar actividades de relacionamiento y rendición de cuentas con actores del sector salud y partes interesadas"/>
    <s v="Evidencias gráficas, listados de asistencia y presentación en caso de que se cuente con esta "/>
    <d v="2020-04-01T00:00:00"/>
    <d v="2020-12-31T00:00:00"/>
    <n v="12"/>
    <n v="6000000"/>
    <n v="100"/>
    <x v="3"/>
    <n v="0"/>
    <s v="Nueva"/>
    <n v="0"/>
    <s v="No programado"/>
    <x v="0"/>
    <s v=""/>
    <n v="0"/>
    <n v="0"/>
    <n v="0"/>
    <s v="Programado"/>
    <s v="No"/>
    <s v=""/>
    <n v="0"/>
    <n v="0"/>
    <n v="0"/>
    <s v="Programado"/>
    <s v="No"/>
    <s v=""/>
    <n v="0"/>
    <n v="0"/>
    <n v="0"/>
    <s v="Programado"/>
    <s v="Si"/>
    <n v="100"/>
    <n v="0"/>
    <n v="0"/>
    <n v="0"/>
  </r>
  <r>
    <x v="2"/>
    <x v="8"/>
    <x v="17"/>
    <x v="114"/>
    <s v="Estrategia de sensibilización y participación interna y externa sobre el ejercicio de rendición de cuentas"/>
    <s v="Informe descriptivo de actividades realizadas en la campaña, compilando las evidencias gráficas de su implementación entregado a la lider de rendición de cuentas. _x000a_Piezas audiovisuales utilizadas en el ejercicio de rendición de cuentas "/>
    <d v="2020-04-01T00:00:00"/>
    <d v="2020-06-30T00:00:00"/>
    <n v="6"/>
    <n v="9126638"/>
    <n v="50"/>
    <x v="3"/>
    <n v="0"/>
    <s v="Nueva"/>
    <n v="0"/>
    <s v="No programado"/>
    <x v="0"/>
    <s v=""/>
    <n v="0"/>
    <n v="0"/>
    <n v="0"/>
    <s v="Programado"/>
    <s v="Si"/>
    <n v="50"/>
    <n v="0"/>
    <n v="0"/>
    <n v="0"/>
    <s v="No programado"/>
    <s v="No"/>
    <s v=""/>
    <n v="0"/>
    <n v="0"/>
    <n v="0"/>
    <s v="No programado"/>
    <s v="No"/>
    <s v=""/>
    <n v="0"/>
    <n v="0"/>
    <n v="0"/>
  </r>
  <r>
    <x v="2"/>
    <x v="8"/>
    <x v="17"/>
    <x v="114"/>
    <s v="Informe de la audiencia de rendición de cuentas, elaborado y publicado"/>
    <s v="informe de la audiencia de rendición de cuentas, elaborado y publicado"/>
    <d v="2020-04-01T00:00:00"/>
    <d v="2020-09-30T00:00:00"/>
    <n v="9"/>
    <n v="0"/>
    <n v="50"/>
    <x v="1"/>
    <n v="0"/>
    <s v="Nueva"/>
    <n v="0"/>
    <s v="No programado"/>
    <x v="0"/>
    <s v=""/>
    <n v="0"/>
    <n v="0"/>
    <n v="0"/>
    <s v="Programado"/>
    <s v="No"/>
    <s v=""/>
    <n v="0"/>
    <n v="0"/>
    <n v="0"/>
    <s v="Programado"/>
    <s v="Si"/>
    <n v="50"/>
    <n v="0"/>
    <n v="0"/>
    <n v="0"/>
    <s v="No programado"/>
    <s v="No"/>
    <s v=""/>
    <n v="0"/>
    <n v="0"/>
    <n v="0"/>
  </r>
  <r>
    <x v="2"/>
    <x v="8"/>
    <x v="17"/>
    <x v="115"/>
    <s v="Forumación de la Estrategia de Rendición de Cuentas y participación ciudadana"/>
    <s v="Estrategia de Rendición de Cuentas y participación ciudadana, formulada"/>
    <d v="2020-02-01T00:00:00"/>
    <d v="2020-05-30T00:00:00"/>
    <n v="5"/>
    <n v="0"/>
    <n v="33"/>
    <x v="3"/>
    <n v="0"/>
    <s v="En desarrollo"/>
    <n v="0"/>
    <s v="Programado"/>
    <x v="0"/>
    <s v=""/>
    <s v="Con el equipo definido de implementación de la politica de rendición de cuentas se han propuesto acciones para la vigencia, sin embargo, requiere de la definición de fechas de audiencia y estrategia de comunicación por parte de la Dirección General"/>
    <n v="0"/>
    <s v="Borrador Estrategia Rendición de Cuentas y participación ciudadana 2020"/>
    <s v="Programado"/>
    <s v="Si"/>
    <n v="33"/>
    <n v="0"/>
    <n v="0"/>
    <n v="0"/>
    <s v="No programado"/>
    <s v="No"/>
    <s v=""/>
    <n v="0"/>
    <n v="0"/>
    <n v="0"/>
    <s v="No programado"/>
    <s v="No"/>
    <s v=""/>
    <n v="0"/>
    <n v="0"/>
    <n v="0"/>
  </r>
  <r>
    <x v="2"/>
    <x v="8"/>
    <x v="17"/>
    <x v="115"/>
    <s v="Realizar jornadas de pedagogía sobre el funcionamiento de la ADRES, el flujo de recursos y las novedades en su operación derivadas del PND"/>
    <s v="Listados de asistencia y formato de participación ciudadana diligenciado"/>
    <d v="2020-06-01T00:00:00"/>
    <d v="2020-12-31T00:00:00"/>
    <n v="12"/>
    <n v="0"/>
    <n v="34"/>
    <x v="3"/>
    <n v="0"/>
    <s v="Nueva"/>
    <n v="0"/>
    <s v="No programado"/>
    <x v="0"/>
    <s v=""/>
    <n v="0"/>
    <n v="0"/>
    <n v="0"/>
    <s v="Programado"/>
    <s v="No"/>
    <s v=""/>
    <n v="0"/>
    <n v="0"/>
    <n v="0"/>
    <s v="Programado"/>
    <s v="No"/>
    <s v=""/>
    <n v="0"/>
    <n v="0"/>
    <n v="0"/>
    <s v="Programado"/>
    <s v="Si"/>
    <n v="34"/>
    <n v="0"/>
    <n v="0"/>
    <n v="0"/>
  </r>
  <r>
    <x v="2"/>
    <x v="8"/>
    <x v="17"/>
    <x v="115"/>
    <s v="Realizar seguimiento a la Estrategia de Rendición de Cuentas y participación ciudadana"/>
    <s v="Informe anual de la implementación de la Estrategia de Rendición de Cuentas y participación ciudadana "/>
    <d v="2020-02-01T00:00:00"/>
    <d v="2020-12-31T00:00:00"/>
    <n v="12"/>
    <n v="0"/>
    <n v="33"/>
    <x v="1"/>
    <n v="0"/>
    <s v="En desarrollo"/>
    <n v="0"/>
    <s v="Programado"/>
    <x v="0"/>
    <s v=""/>
    <s v="Esta actividad se desarrolla conforme a la implementación de la estratégia de rendición de cuentas y participación que se desarrolle en la vigencia. El informe se realiza al cierre de la vigencia."/>
    <n v="0"/>
    <n v="0"/>
    <s v="Programado"/>
    <s v="No"/>
    <s v=""/>
    <n v="0"/>
    <n v="0"/>
    <n v="0"/>
    <s v="Programado"/>
    <s v="No"/>
    <s v=""/>
    <n v="0"/>
    <n v="0"/>
    <n v="0"/>
    <s v="Programado"/>
    <s v="Si"/>
    <n v="33"/>
    <n v="0"/>
    <n v="0"/>
    <n v="0"/>
  </r>
  <r>
    <x v="3"/>
    <x v="9"/>
    <x v="18"/>
    <x v="116"/>
    <s v="Definir la metodología para el costeo de la operación institucional con base en los procesos."/>
    <s v="Documento metodológico para costear la operación institucional."/>
    <d v="2020-02-02T00:00:00"/>
    <d v="2020-08-31T00:00:00"/>
    <n v="8"/>
    <n v="0"/>
    <n v="23"/>
    <x v="2"/>
    <n v="0"/>
    <s v="En desarrollo"/>
    <n v="0"/>
    <s v="Programado"/>
    <x v="0"/>
    <s v=""/>
    <s v="Se realizó la primera reunión junto con la Oficina Asesora de Planeación de  acercamiento para el desarrollo de las actividadad"/>
    <s v="El logro de la actividad está dado para el mes de agosto, sin embargo dado la declaración de emergecia y confinamiento por COVID-19, se ha dado prioridad a funciones que en el corto plazo son de definir y ejecutar en el 1°Trimestre de 2020"/>
    <s v="NO APLICA"/>
    <s v="Programado"/>
    <s v="No"/>
    <s v=""/>
    <n v="0"/>
    <n v="0"/>
    <n v="0"/>
    <s v="Programado"/>
    <s v="Si"/>
    <n v="23"/>
    <n v="0"/>
    <n v="0"/>
    <n v="0"/>
    <s v="No programado"/>
    <s v="No"/>
    <s v=""/>
    <n v="0"/>
    <n v="0"/>
    <n v="0"/>
  </r>
  <r>
    <x v="3"/>
    <x v="9"/>
    <x v="18"/>
    <x v="116"/>
    <s v="Desarrollar mesas de trabajo con las diferentes áreas para la definición de la metodología de costeo."/>
    <s v="Actas o listados de asistencia de las mesas de tragajo desarrolladas"/>
    <d v="2020-05-01T00:00:00"/>
    <d v="2020-11-30T00:00:00"/>
    <n v="11"/>
    <n v="0"/>
    <n v="9"/>
    <x v="2"/>
    <n v="0"/>
    <s v="Nueva"/>
    <n v="0"/>
    <s v="No programado"/>
    <x v="0"/>
    <s v=""/>
    <n v="0"/>
    <n v="0"/>
    <n v="0"/>
    <s v="Programado"/>
    <s v="No"/>
    <s v=""/>
    <n v="0"/>
    <n v="0"/>
    <n v="0"/>
    <s v="Programado"/>
    <s v="No"/>
    <s v=""/>
    <n v="0"/>
    <n v="0"/>
    <n v="0"/>
    <s v="Programado"/>
    <s v="Si"/>
    <n v="9"/>
    <n v="0"/>
    <n v="0"/>
    <n v="0"/>
  </r>
  <r>
    <x v="3"/>
    <x v="9"/>
    <x v="18"/>
    <x v="116"/>
    <s v="Diseñar esquema de monitoreo para la medición de la eficiencia de los recursos de la UGG"/>
    <s v="Esquema de monitoreo diseñado"/>
    <d v="2020-05-01T00:00:00"/>
    <d v="2020-11-30T00:00:00"/>
    <n v="11"/>
    <n v="0"/>
    <n v="17"/>
    <x v="2"/>
    <n v="0"/>
    <s v="Nueva"/>
    <n v="0"/>
    <s v="No programado"/>
    <x v="0"/>
    <s v=""/>
    <n v="0"/>
    <n v="0"/>
    <n v="0"/>
    <s v="Programado"/>
    <s v="No"/>
    <s v=""/>
    <n v="0"/>
    <n v="0"/>
    <n v="0"/>
    <s v="Programado"/>
    <s v="No"/>
    <s v=""/>
    <n v="0"/>
    <n v="0"/>
    <n v="0"/>
    <s v="Programado"/>
    <s v="Si"/>
    <n v="17"/>
    <n v="0"/>
    <n v="0"/>
    <n v="0"/>
  </r>
  <r>
    <x v="3"/>
    <x v="9"/>
    <x v="18"/>
    <x v="116"/>
    <s v="Diseño de indicadores de eficiencia"/>
    <s v="Fichas técnica de los indicadores"/>
    <d v="2020-02-02T00:00:00"/>
    <d v="2020-10-30T00:00:00"/>
    <n v="10"/>
    <n v="0"/>
    <n v="14"/>
    <x v="2"/>
    <n v="0"/>
    <s v="En desarrollo"/>
    <n v="0"/>
    <s v="Programado"/>
    <x v="0"/>
    <s v=""/>
    <s v="Se realizó la primera reunión junto con la Oficina Asesora de Planeación de  acercamiento para el desarrollo de las actividadad"/>
    <s v="El logro de la actividad está dado para el mes de octubre, sin embargo dado la declaración de emergecia y confinamiento por COVID-19, se ha dado prioridad a funciones que en el corto plazo son de definir y ejecutar en el 1°Trimestre de 2020"/>
    <s v="NO APLICA"/>
    <s v="Programado"/>
    <s v="No"/>
    <s v=""/>
    <n v="0"/>
    <n v="0"/>
    <n v="0"/>
    <s v="Programado"/>
    <s v="No"/>
    <s v=""/>
    <n v="0"/>
    <n v="0"/>
    <n v="0"/>
    <s v="Programado"/>
    <s v="Si"/>
    <n v="14"/>
    <n v="0"/>
    <n v="0"/>
    <n v="0"/>
  </r>
  <r>
    <x v="3"/>
    <x v="9"/>
    <x v="18"/>
    <x v="116"/>
    <s v="Generar la línea base de costeo de la operación."/>
    <s v="Linea base definida"/>
    <d v="2020-02-02T00:00:00"/>
    <d v="2020-08-30T00:00:00"/>
    <n v="8"/>
    <n v="0"/>
    <n v="23"/>
    <x v="2"/>
    <n v="0"/>
    <s v="En desarrollo"/>
    <n v="0"/>
    <s v="Programado"/>
    <x v="0"/>
    <s v=""/>
    <s v="Se realizó la primera reunión junto con la Oficina Asesora de Planeación de  acercamiento para el desarrollo de las actividadad"/>
    <s v="El logro de la actividad está dado para el mes de agosto, sin embargo dado la declaración de emergecia y confinamiento por COVID-19, se ha dado prioridad a funciones que en el corto plazo son de definir y ejecutar en el 1°Trimestre de 2020"/>
    <s v="NO APLICA"/>
    <s v="Programado"/>
    <s v="No"/>
    <s v=""/>
    <n v="0"/>
    <n v="0"/>
    <n v="0"/>
    <s v="Programado"/>
    <s v="Si"/>
    <n v="23"/>
    <n v="0"/>
    <n v="0"/>
    <n v="0"/>
    <s v="No programado"/>
    <s v="No"/>
    <s v=""/>
    <n v="0"/>
    <n v="0"/>
    <n v="0"/>
  </r>
  <r>
    <x v="3"/>
    <x v="9"/>
    <x v="18"/>
    <x v="116"/>
    <s v="Identificar los productos objeto de costeo "/>
    <s v="Productos de la operación de la Adres identificados que serán objeto de costeo para medición de eficienca de gestión de recursos."/>
    <d v="2020-02-02T00:00:00"/>
    <d v="2020-05-30T00:00:00"/>
    <n v="5"/>
    <n v="0"/>
    <n v="14"/>
    <x v="2"/>
    <n v="0"/>
    <s v="En desarrollo"/>
    <n v="0"/>
    <s v="Programado"/>
    <x v="0"/>
    <s v=""/>
    <s v="Se realizó la primera reunión junto con la Oficina Asesora de Planeación de  acercamiento para el desarrollo de las actividadad"/>
    <s v="El logro de la actividad está dado para el mes de mayo, sin embargo dado la declaración de emergecia y confinamiento por COVID-19, se ha dado prioridad a funciones que en el corto plazo son de definir y ejecutar en el 1°Trimestre de 2020"/>
    <s v="NO APLICA"/>
    <s v="Programado"/>
    <s v="Si"/>
    <n v="14"/>
    <n v="0"/>
    <n v="0"/>
    <n v="0"/>
    <s v="No programado"/>
    <s v="No"/>
    <s v=""/>
    <n v="0"/>
    <n v="0"/>
    <n v="0"/>
    <s v="No programado"/>
    <s v="No"/>
    <s v=""/>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2993F42-FF8B-4389-99B1-BFD31E75C481}" name="TablaDinámica4" cacheId="1" applyNumberFormats="0" applyBorderFormats="0" applyFontFormats="0" applyPatternFormats="0" applyAlignmentFormats="0" applyWidthHeightFormats="1" dataCaption="Valores" missingCaption="(en blanco)" updatedVersion="6" minRefreshableVersion="3" itemPrintTitles="1" createdVersion="6" indent="0" compact="0" compactData="0" gridDropZones="1" multipleFieldFilters="0">
  <location ref="A7:F24" firstHeaderRow="1" firstDataRow="2" firstDataCol="4"/>
  <pivotFields count="13">
    <pivotField axis="axisRow" compact="0" outline="0" showAll="0">
      <items count="5">
        <item x="2"/>
        <item x="3"/>
        <item x="1"/>
        <item x="0"/>
        <item t="default"/>
      </items>
    </pivotField>
    <pivotField axis="axisRow" subtotalCaption="Total" compact="0" outline="0" showAll="0" defaultSubtotal="0">
      <items count="10">
        <item sd="0" x="0"/>
        <item sd="0" x="3"/>
        <item sd="0" x="1"/>
        <item sd="0" x="4"/>
        <item sd="0" x="5"/>
        <item sd="0" x="6"/>
        <item sd="0" x="9"/>
        <item sd="0" x="7"/>
        <item sd="0" x="2"/>
        <item sd="0" x="8"/>
      </items>
    </pivotField>
    <pivotField axis="axisRow" subtotalCaption="Total" compact="0" outline="0" showAll="0" defaultSubtotal="0">
      <items count="19">
        <item sd="0" x="17"/>
        <item sd="0" x="13"/>
        <item sd="0" x="9"/>
        <item sd="0" x="10"/>
        <item sd="0" x="11"/>
        <item sd="0" x="2"/>
        <item sd="0" x="0"/>
        <item sd="0" x="12"/>
        <item sd="0" x="1"/>
        <item sd="0" x="5"/>
        <item sd="0" x="8"/>
        <item sd="0" x="3"/>
        <item sd="0" x="14"/>
        <item sd="0" x="4"/>
        <item sd="0" x="6"/>
        <item sd="0" x="18"/>
        <item sd="0" x="15"/>
        <item sd="0" x="16"/>
        <item sd="0" x="7"/>
      </items>
    </pivotField>
    <pivotField axis="axisRow" compact="0" outline="0" showAll="0" defaultSubtotal="0">
      <items count="117">
        <item x="91"/>
        <item x="85"/>
        <item x="26"/>
        <item x="0"/>
        <item x="49"/>
        <item x="50"/>
        <item x="77"/>
        <item x="79"/>
        <item x="1"/>
        <item x="2"/>
        <item x="3"/>
        <item x="114"/>
        <item x="16"/>
        <item x="17"/>
        <item x="18"/>
        <item x="51"/>
        <item x="4"/>
        <item x="19"/>
        <item x="55"/>
        <item x="101"/>
        <item x="102"/>
        <item x="27"/>
        <item x="28"/>
        <item x="61"/>
        <item x="62"/>
        <item x="103"/>
        <item x="63"/>
        <item x="64"/>
        <item x="20"/>
        <item x="5"/>
        <item x="29"/>
        <item x="30"/>
        <item x="31"/>
        <item x="115"/>
        <item x="32"/>
        <item x="54"/>
        <item x="80"/>
        <item x="81"/>
        <item x="82"/>
        <item x="65"/>
        <item x="83"/>
        <item x="6"/>
        <item x="33"/>
        <item x="7"/>
        <item x="34"/>
        <item x="35"/>
        <item x="92"/>
        <item x="36"/>
        <item x="37"/>
        <item x="52"/>
        <item x="38"/>
        <item x="53"/>
        <item x="71"/>
        <item x="72"/>
        <item x="116"/>
        <item x="39"/>
        <item x="22"/>
        <item x="21"/>
        <item x="12"/>
        <item x="93"/>
        <item x="40"/>
        <item x="84"/>
        <item x="41"/>
        <item x="8"/>
        <item x="9"/>
        <item x="42"/>
        <item x="24"/>
        <item x="25"/>
        <item x="112"/>
        <item x="73"/>
        <item x="56"/>
        <item x="104"/>
        <item x="105"/>
        <item x="74"/>
        <item x="106"/>
        <item x="107"/>
        <item x="75"/>
        <item x="76"/>
        <item x="94"/>
        <item x="86"/>
        <item x="87"/>
        <item x="95"/>
        <item x="96"/>
        <item x="97"/>
        <item x="57"/>
        <item x="10"/>
        <item x="98"/>
        <item x="11"/>
        <item x="108"/>
        <item x="99"/>
        <item x="109"/>
        <item x="58"/>
        <item x="113"/>
        <item x="100"/>
        <item x="88"/>
        <item x="110"/>
        <item x="111"/>
        <item x="67"/>
        <item x="60"/>
        <item x="68"/>
        <item x="69"/>
        <item x="70"/>
        <item x="43"/>
        <item x="44"/>
        <item x="45"/>
        <item x="46"/>
        <item x="89"/>
        <item x="47"/>
        <item x="78"/>
        <item x="13"/>
        <item x="14"/>
        <item x="59"/>
        <item x="48"/>
        <item x="23"/>
        <item x="66"/>
        <item x="15"/>
        <item x="90"/>
      </items>
    </pivotField>
    <pivotField compact="0" outline="0" showAll="0"/>
    <pivotField compact="0" outline="0" showAll="0"/>
    <pivotField compact="0" outline="0" showAll="0"/>
    <pivotField compact="0" numFmtId="14" outline="0" showAll="0"/>
    <pivotField compact="0" outline="0" showAll="0"/>
    <pivotField compact="0" outline="0" showAll="0"/>
    <pivotField dataField="1" compact="0" outline="0" showAll="0"/>
    <pivotField compact="0" outline="0" showAll="0"/>
    <pivotField dataField="1" compact="0" outline="0" showAll="0"/>
  </pivotFields>
  <rowFields count="4">
    <field x="0"/>
    <field x="1"/>
    <field x="2"/>
    <field x="3"/>
  </rowFields>
  <rowItems count="16">
    <i>
      <x/>
      <x v="9"/>
    </i>
    <i t="default">
      <x/>
    </i>
    <i>
      <x v="1"/>
      <x v="6"/>
    </i>
    <i t="default">
      <x v="1"/>
    </i>
    <i>
      <x v="2"/>
      <x v="1"/>
    </i>
    <i r="1">
      <x v="2"/>
    </i>
    <i r="1">
      <x v="3"/>
    </i>
    <i r="1">
      <x v="4"/>
    </i>
    <i r="1">
      <x v="5"/>
    </i>
    <i r="1">
      <x v="7"/>
    </i>
    <i t="default">
      <x v="2"/>
    </i>
    <i>
      <x v="3"/>
      <x/>
    </i>
    <i r="1">
      <x v="2"/>
    </i>
    <i r="1">
      <x v="8"/>
    </i>
    <i t="default">
      <x v="3"/>
    </i>
    <i t="grand">
      <x/>
    </i>
  </rowItems>
  <colFields count="1">
    <field x="-2"/>
  </colFields>
  <colItems count="2">
    <i>
      <x/>
    </i>
    <i i="1">
      <x v="1"/>
    </i>
  </colItems>
  <dataFields count="2">
    <dataField name="Peso actividad" fld="10" baseField="3" baseItem="3"/>
    <dataField name="Suma de Valor real" fld="12" baseField="0" baseItem="0"/>
  </dataFields>
  <formats count="93">
    <format dxfId="971">
      <pivotArea type="all" dataOnly="0" outline="0" fieldPosition="0"/>
    </format>
    <format dxfId="970">
      <pivotArea outline="0" collapsedLevelsAreSubtotals="1" fieldPosition="0"/>
    </format>
    <format dxfId="969">
      <pivotArea type="origin" dataOnly="0" labelOnly="1" outline="0" fieldPosition="0"/>
    </format>
    <format dxfId="968">
      <pivotArea field="-2" type="button" dataOnly="0" labelOnly="1" outline="0" axis="axisCol" fieldPosition="0"/>
    </format>
    <format dxfId="967">
      <pivotArea type="topRight" dataOnly="0" labelOnly="1" outline="0" fieldPosition="0"/>
    </format>
    <format dxfId="966">
      <pivotArea field="1" type="button" dataOnly="0" labelOnly="1" outline="0" axis="axisRow" fieldPosition="1"/>
    </format>
    <format dxfId="965">
      <pivotArea field="2" type="button" dataOnly="0" labelOnly="1" outline="0" axis="axisRow" fieldPosition="2"/>
    </format>
    <format dxfId="964">
      <pivotArea field="3" type="button" dataOnly="0" labelOnly="1" outline="0" axis="axisRow" fieldPosition="3"/>
    </format>
    <format dxfId="963">
      <pivotArea dataOnly="0" labelOnly="1" outline="0" fieldPosition="0">
        <references count="1">
          <reference field="1" count="0"/>
        </references>
      </pivotArea>
    </format>
    <format dxfId="962">
      <pivotArea dataOnly="0" labelOnly="1" outline="0" fieldPosition="0">
        <references count="1">
          <reference field="1" count="0" defaultSubtotal="1"/>
        </references>
      </pivotArea>
    </format>
    <format dxfId="961">
      <pivotArea dataOnly="0" labelOnly="1" grandRow="1" outline="0" fieldPosition="0"/>
    </format>
    <format dxfId="960">
      <pivotArea dataOnly="0" labelOnly="1" outline="0" fieldPosition="0">
        <references count="2">
          <reference field="1" count="1" selected="0">
            <x v="0"/>
          </reference>
          <reference field="2" count="2">
            <x v="6"/>
            <x v="8"/>
          </reference>
        </references>
      </pivotArea>
    </format>
    <format dxfId="959">
      <pivotArea dataOnly="0" labelOnly="1" outline="0" fieldPosition="0">
        <references count="2">
          <reference field="1" count="1" selected="0">
            <x v="0"/>
          </reference>
          <reference field="2" count="2" defaultSubtotal="1">
            <x v="6"/>
            <x v="8"/>
          </reference>
        </references>
      </pivotArea>
    </format>
    <format dxfId="958">
      <pivotArea dataOnly="0" labelOnly="1" outline="0" fieldPosition="0">
        <references count="2">
          <reference field="1" count="1" selected="0">
            <x v="1"/>
          </reference>
          <reference field="2" count="1">
            <x v="10"/>
          </reference>
        </references>
      </pivotArea>
    </format>
    <format dxfId="957">
      <pivotArea dataOnly="0" labelOnly="1" outline="0" fieldPosition="0">
        <references count="2">
          <reference field="1" count="1" selected="0">
            <x v="1"/>
          </reference>
          <reference field="2" count="1" defaultSubtotal="1">
            <x v="10"/>
          </reference>
        </references>
      </pivotArea>
    </format>
    <format dxfId="956">
      <pivotArea dataOnly="0" labelOnly="1" outline="0" fieldPosition="0">
        <references count="2">
          <reference field="1" count="1" selected="0">
            <x v="2"/>
          </reference>
          <reference field="2" count="3">
            <x v="5"/>
            <x v="11"/>
            <x v="13"/>
          </reference>
        </references>
      </pivotArea>
    </format>
    <format dxfId="955">
      <pivotArea dataOnly="0" labelOnly="1" outline="0" fieldPosition="0">
        <references count="2">
          <reference field="1" count="1" selected="0">
            <x v="3"/>
          </reference>
          <reference field="2" count="4">
            <x v="2"/>
            <x v="3"/>
            <x v="4"/>
            <x v="7"/>
          </reference>
        </references>
      </pivotArea>
    </format>
    <format dxfId="954">
      <pivotArea dataOnly="0" labelOnly="1" outline="0" fieldPosition="0">
        <references count="2">
          <reference field="1" count="1" selected="0">
            <x v="3"/>
          </reference>
          <reference field="2" count="4" defaultSubtotal="1">
            <x v="2"/>
            <x v="3"/>
            <x v="4"/>
            <x v="7"/>
          </reference>
        </references>
      </pivotArea>
    </format>
    <format dxfId="953">
      <pivotArea dataOnly="0" labelOnly="1" outline="0" fieldPosition="0">
        <references count="2">
          <reference field="1" count="1" selected="0">
            <x v="4"/>
          </reference>
          <reference field="2" count="1">
            <x v="1"/>
          </reference>
        </references>
      </pivotArea>
    </format>
    <format dxfId="952">
      <pivotArea dataOnly="0" labelOnly="1" outline="0" fieldPosition="0">
        <references count="2">
          <reference field="1" count="1" selected="0">
            <x v="4"/>
          </reference>
          <reference field="2" count="1" defaultSubtotal="1">
            <x v="1"/>
          </reference>
        </references>
      </pivotArea>
    </format>
    <format dxfId="951">
      <pivotArea dataOnly="0" labelOnly="1" outline="0" fieldPosition="0">
        <references count="2">
          <reference field="1" count="1" selected="0">
            <x v="5"/>
          </reference>
          <reference field="2" count="1">
            <x v="12"/>
          </reference>
        </references>
      </pivotArea>
    </format>
    <format dxfId="950">
      <pivotArea dataOnly="0" labelOnly="1" outline="0" fieldPosition="0">
        <references count="2">
          <reference field="1" count="1" selected="0">
            <x v="5"/>
          </reference>
          <reference field="2" count="1" defaultSubtotal="1">
            <x v="12"/>
          </reference>
        </references>
      </pivotArea>
    </format>
    <format dxfId="949">
      <pivotArea dataOnly="0" labelOnly="1" outline="0" fieldPosition="0">
        <references count="2">
          <reference field="1" count="1" selected="0">
            <x v="6"/>
          </reference>
          <reference field="2" count="1">
            <x v="15"/>
          </reference>
        </references>
      </pivotArea>
    </format>
    <format dxfId="948">
      <pivotArea dataOnly="0" labelOnly="1" outline="0" fieldPosition="0">
        <references count="2">
          <reference field="1" count="1" selected="0">
            <x v="6"/>
          </reference>
          <reference field="2" count="1" defaultSubtotal="1">
            <x v="15"/>
          </reference>
        </references>
      </pivotArea>
    </format>
    <format dxfId="947">
      <pivotArea dataOnly="0" labelOnly="1" outline="0" fieldPosition="0">
        <references count="2">
          <reference field="1" count="1" selected="0">
            <x v="7"/>
          </reference>
          <reference field="2" count="2">
            <x v="16"/>
            <x v="17"/>
          </reference>
        </references>
      </pivotArea>
    </format>
    <format dxfId="946">
      <pivotArea dataOnly="0" labelOnly="1" outline="0" fieldPosition="0">
        <references count="2">
          <reference field="1" count="1" selected="0">
            <x v="7"/>
          </reference>
          <reference field="2" count="2" defaultSubtotal="1">
            <x v="16"/>
            <x v="17"/>
          </reference>
        </references>
      </pivotArea>
    </format>
    <format dxfId="945">
      <pivotArea dataOnly="0" labelOnly="1" outline="0" fieldPosition="0">
        <references count="2">
          <reference field="1" count="1" selected="0">
            <x v="8"/>
          </reference>
          <reference field="2" count="3">
            <x v="9"/>
            <x v="14"/>
            <x v="18"/>
          </reference>
        </references>
      </pivotArea>
    </format>
    <format dxfId="944">
      <pivotArea dataOnly="0" labelOnly="1" outline="0" fieldPosition="0">
        <references count="2">
          <reference field="1" count="1" selected="0">
            <x v="8"/>
          </reference>
          <reference field="2" count="3" defaultSubtotal="1">
            <x v="9"/>
            <x v="14"/>
            <x v="18"/>
          </reference>
        </references>
      </pivotArea>
    </format>
    <format dxfId="943">
      <pivotArea dataOnly="0" labelOnly="1" outline="0" fieldPosition="0">
        <references count="3">
          <reference field="1" count="1" selected="0">
            <x v="0"/>
          </reference>
          <reference field="2" count="1" selected="0">
            <x v="6"/>
          </reference>
          <reference field="3" count="12">
            <x v="3"/>
            <x v="8"/>
            <x v="9"/>
            <x v="10"/>
            <x v="16"/>
            <x v="29"/>
            <x v="41"/>
            <x v="43"/>
            <x v="63"/>
            <x v="64"/>
            <x v="85"/>
            <x v="87"/>
          </reference>
        </references>
      </pivotArea>
    </format>
    <format dxfId="942">
      <pivotArea dataOnly="0" labelOnly="1" outline="0" fieldPosition="0">
        <references count="3">
          <reference field="1" count="1" selected="0">
            <x v="0"/>
          </reference>
          <reference field="2" count="1" selected="0">
            <x v="8"/>
          </reference>
          <reference field="3" count="4">
            <x v="58"/>
            <x v="109"/>
            <x v="110"/>
            <x v="115"/>
          </reference>
        </references>
      </pivotArea>
    </format>
    <format dxfId="941">
      <pivotArea dataOnly="0" labelOnly="1" outline="0" fieldPosition="0">
        <references count="3">
          <reference field="1" count="1" selected="0">
            <x v="1"/>
          </reference>
          <reference field="2" count="1" selected="0">
            <x v="10"/>
          </reference>
          <reference field="3" count="5">
            <x v="18"/>
            <x v="70"/>
            <x v="84"/>
            <x v="91"/>
            <x v="111"/>
          </reference>
        </references>
      </pivotArea>
    </format>
    <format dxfId="940">
      <pivotArea dataOnly="0" labelOnly="1" outline="0" fieldPosition="0">
        <references count="3">
          <reference field="1" count="1" selected="0">
            <x v="3"/>
          </reference>
          <reference field="2" count="1" selected="0">
            <x v="2"/>
          </reference>
          <reference field="3" count="6">
            <x v="23"/>
            <x v="24"/>
            <x v="26"/>
            <x v="27"/>
            <x v="39"/>
            <x v="114"/>
          </reference>
        </references>
      </pivotArea>
    </format>
    <format dxfId="939">
      <pivotArea dataOnly="0" labelOnly="1" outline="0" fieldPosition="0">
        <references count="3">
          <reference field="1" count="1" selected="0">
            <x v="3"/>
          </reference>
          <reference field="2" count="1" selected="0">
            <x v="3"/>
          </reference>
          <reference field="3" count="4">
            <x v="97"/>
            <x v="99"/>
            <x v="100"/>
            <x v="101"/>
          </reference>
        </references>
      </pivotArea>
    </format>
    <format dxfId="938">
      <pivotArea dataOnly="0" labelOnly="1" outline="0" fieldPosition="0">
        <references count="3">
          <reference field="1" count="1" selected="0">
            <x v="3"/>
          </reference>
          <reference field="2" count="1" selected="0">
            <x v="4"/>
          </reference>
          <reference field="3" count="6">
            <x v="52"/>
            <x v="53"/>
            <x v="69"/>
            <x v="73"/>
            <x v="76"/>
            <x v="77"/>
          </reference>
        </references>
      </pivotArea>
    </format>
    <format dxfId="937">
      <pivotArea dataOnly="0" labelOnly="1" outline="0" fieldPosition="0">
        <references count="3">
          <reference field="1" count="1" selected="0">
            <x v="3"/>
          </reference>
          <reference field="2" count="1" selected="0">
            <x v="7"/>
          </reference>
          <reference field="3" count="2">
            <x v="6"/>
            <x v="108"/>
          </reference>
        </references>
      </pivotArea>
    </format>
    <format dxfId="936">
      <pivotArea dataOnly="0" labelOnly="1" outline="0" fieldPosition="0">
        <references count="3">
          <reference field="1" count="1" selected="0">
            <x v="4"/>
          </reference>
          <reference field="2" count="1" selected="0">
            <x v="1"/>
          </reference>
          <reference field="3" count="6">
            <x v="7"/>
            <x v="36"/>
            <x v="37"/>
            <x v="38"/>
            <x v="40"/>
            <x v="61"/>
          </reference>
        </references>
      </pivotArea>
    </format>
    <format dxfId="935">
      <pivotArea dataOnly="0" labelOnly="1" outline="0" fieldPosition="0">
        <references count="3">
          <reference field="1" count="1" selected="0">
            <x v="5"/>
          </reference>
          <reference field="2" count="1" selected="0">
            <x v="12"/>
          </reference>
          <reference field="3" count="5">
            <x v="1"/>
            <x v="79"/>
            <x v="80"/>
            <x v="94"/>
            <x v="106"/>
          </reference>
        </references>
      </pivotArea>
    </format>
    <format dxfId="934">
      <pivotArea dataOnly="0" labelOnly="1" outline="0" fieldPosition="0">
        <references count="3">
          <reference field="1" count="1" selected="0">
            <x v="6"/>
          </reference>
          <reference field="2" count="1" selected="0">
            <x v="15"/>
          </reference>
          <reference field="3" count="1">
            <x v="54"/>
          </reference>
        </references>
      </pivotArea>
    </format>
    <format dxfId="933">
      <pivotArea dataOnly="0" labelOnly="1" outline="0" fieldPosition="0">
        <references count="3">
          <reference field="1" count="1" selected="0">
            <x v="7"/>
          </reference>
          <reference field="2" count="1" selected="0">
            <x v="16"/>
          </reference>
          <reference field="3" count="10">
            <x v="0"/>
            <x v="46"/>
            <x v="59"/>
            <x v="78"/>
            <x v="81"/>
            <x v="82"/>
            <x v="83"/>
            <x v="86"/>
            <x v="89"/>
            <x v="93"/>
          </reference>
        </references>
      </pivotArea>
    </format>
    <format dxfId="932">
      <pivotArea dataOnly="0" labelOnly="1" outline="0" fieldPosition="0">
        <references count="3">
          <reference field="1" count="1" selected="0">
            <x v="7"/>
          </reference>
          <reference field="2" count="1" selected="0">
            <x v="17"/>
          </reference>
          <reference field="3" count="11">
            <x v="19"/>
            <x v="20"/>
            <x v="25"/>
            <x v="71"/>
            <x v="72"/>
            <x v="74"/>
            <x v="75"/>
            <x v="88"/>
            <x v="90"/>
            <x v="95"/>
            <x v="96"/>
          </reference>
        </references>
      </pivotArea>
    </format>
    <format dxfId="931">
      <pivotArea dataOnly="0" labelOnly="1" outline="0" fieldPosition="0">
        <references count="3">
          <reference field="1" count="1" selected="0">
            <x v="8"/>
          </reference>
          <reference field="2" count="1" selected="0">
            <x v="9"/>
          </reference>
          <reference field="3" count="23">
            <x v="2"/>
            <x v="21"/>
            <x v="22"/>
            <x v="30"/>
            <x v="31"/>
            <x v="32"/>
            <x v="34"/>
            <x v="42"/>
            <x v="44"/>
            <x v="45"/>
            <x v="47"/>
            <x v="48"/>
            <x v="50"/>
            <x v="55"/>
            <x v="60"/>
            <x v="62"/>
            <x v="65"/>
            <x v="102"/>
            <x v="103"/>
            <x v="104"/>
            <x v="105"/>
            <x v="107"/>
            <x v="112"/>
          </reference>
        </references>
      </pivotArea>
    </format>
    <format dxfId="930">
      <pivotArea dataOnly="0" labelOnly="1" outline="0" fieldPosition="0">
        <references count="3">
          <reference field="1" count="1" selected="0">
            <x v="8"/>
          </reference>
          <reference field="2" count="1" selected="0">
            <x v="14"/>
          </reference>
          <reference field="3" count="6">
            <x v="4"/>
            <x v="5"/>
            <x v="15"/>
            <x v="49"/>
            <x v="51"/>
            <x v="103"/>
          </reference>
        </references>
      </pivotArea>
    </format>
    <format dxfId="929">
      <pivotArea dataOnly="0" labelOnly="1" outline="0" fieldPosition="0">
        <references count="3">
          <reference field="1" count="1" selected="0">
            <x v="8"/>
          </reference>
          <reference field="2" count="1" selected="0">
            <x v="18"/>
          </reference>
          <reference field="3" count="1">
            <x v="35"/>
          </reference>
        </references>
      </pivotArea>
    </format>
    <format dxfId="928">
      <pivotArea dataOnly="0" labelOnly="1" outline="0" fieldPosition="0">
        <references count="1">
          <reference field="4294967294" count="1">
            <x v="0"/>
          </reference>
        </references>
      </pivotArea>
    </format>
    <format dxfId="927">
      <pivotArea type="all" dataOnly="0" outline="0" fieldPosition="0"/>
    </format>
    <format dxfId="926">
      <pivotArea outline="0" collapsedLevelsAreSubtotals="1" fieldPosition="0"/>
    </format>
    <format dxfId="925">
      <pivotArea type="origin" dataOnly="0" labelOnly="1" outline="0" fieldPosition="0"/>
    </format>
    <format dxfId="924">
      <pivotArea field="-2" type="button" dataOnly="0" labelOnly="1" outline="0" axis="axisCol" fieldPosition="0"/>
    </format>
    <format dxfId="923">
      <pivotArea type="topRight" dataOnly="0" labelOnly="1" outline="0" fieldPosition="0"/>
    </format>
    <format dxfId="922">
      <pivotArea field="1" type="button" dataOnly="0" labelOnly="1" outline="0" axis="axisRow" fieldPosition="1"/>
    </format>
    <format dxfId="921">
      <pivotArea field="2" type="button" dataOnly="0" labelOnly="1" outline="0" axis="axisRow" fieldPosition="2"/>
    </format>
    <format dxfId="920">
      <pivotArea field="3" type="button" dataOnly="0" labelOnly="1" outline="0" axis="axisRow" fieldPosition="3"/>
    </format>
    <format dxfId="919">
      <pivotArea dataOnly="0" labelOnly="1" outline="0" fieldPosition="0">
        <references count="1">
          <reference field="1" count="0"/>
        </references>
      </pivotArea>
    </format>
    <format dxfId="918">
      <pivotArea dataOnly="0" labelOnly="1" outline="0" fieldPosition="0">
        <references count="1">
          <reference field="1" count="0" defaultSubtotal="1"/>
        </references>
      </pivotArea>
    </format>
    <format dxfId="917">
      <pivotArea dataOnly="0" labelOnly="1" grandRow="1" outline="0" fieldPosition="0"/>
    </format>
    <format dxfId="916">
      <pivotArea dataOnly="0" labelOnly="1" outline="0" fieldPosition="0">
        <references count="2">
          <reference field="1" count="1" selected="0">
            <x v="0"/>
          </reference>
          <reference field="2" count="2">
            <x v="6"/>
            <x v="8"/>
          </reference>
        </references>
      </pivotArea>
    </format>
    <format dxfId="915">
      <pivotArea dataOnly="0" labelOnly="1" outline="0" fieldPosition="0">
        <references count="2">
          <reference field="1" count="1" selected="0">
            <x v="0"/>
          </reference>
          <reference field="2" count="2" defaultSubtotal="1">
            <x v="6"/>
            <x v="8"/>
          </reference>
        </references>
      </pivotArea>
    </format>
    <format dxfId="914">
      <pivotArea dataOnly="0" labelOnly="1" outline="0" fieldPosition="0">
        <references count="2">
          <reference field="1" count="1" selected="0">
            <x v="1"/>
          </reference>
          <reference field="2" count="1">
            <x v="10"/>
          </reference>
        </references>
      </pivotArea>
    </format>
    <format dxfId="913">
      <pivotArea dataOnly="0" labelOnly="1" outline="0" fieldPosition="0">
        <references count="2">
          <reference field="1" count="1" selected="0">
            <x v="1"/>
          </reference>
          <reference field="2" count="1" defaultSubtotal="1">
            <x v="10"/>
          </reference>
        </references>
      </pivotArea>
    </format>
    <format dxfId="912">
      <pivotArea dataOnly="0" labelOnly="1" outline="0" fieldPosition="0">
        <references count="2">
          <reference field="1" count="1" selected="0">
            <x v="2"/>
          </reference>
          <reference field="2" count="3">
            <x v="5"/>
            <x v="11"/>
            <x v="13"/>
          </reference>
        </references>
      </pivotArea>
    </format>
    <format dxfId="911">
      <pivotArea dataOnly="0" labelOnly="1" outline="0" fieldPosition="0">
        <references count="2">
          <reference field="1" count="1" selected="0">
            <x v="3"/>
          </reference>
          <reference field="2" count="4">
            <x v="2"/>
            <x v="3"/>
            <x v="4"/>
            <x v="7"/>
          </reference>
        </references>
      </pivotArea>
    </format>
    <format dxfId="910">
      <pivotArea dataOnly="0" labelOnly="1" outline="0" fieldPosition="0">
        <references count="2">
          <reference field="1" count="1" selected="0">
            <x v="3"/>
          </reference>
          <reference field="2" count="4" defaultSubtotal="1">
            <x v="2"/>
            <x v="3"/>
            <x v="4"/>
            <x v="7"/>
          </reference>
        </references>
      </pivotArea>
    </format>
    <format dxfId="909">
      <pivotArea dataOnly="0" labelOnly="1" outline="0" fieldPosition="0">
        <references count="2">
          <reference field="1" count="1" selected="0">
            <x v="4"/>
          </reference>
          <reference field="2" count="1">
            <x v="1"/>
          </reference>
        </references>
      </pivotArea>
    </format>
    <format dxfId="908">
      <pivotArea dataOnly="0" labelOnly="1" outline="0" fieldPosition="0">
        <references count="2">
          <reference field="1" count="1" selected="0">
            <x v="4"/>
          </reference>
          <reference field="2" count="1" defaultSubtotal="1">
            <x v="1"/>
          </reference>
        </references>
      </pivotArea>
    </format>
    <format dxfId="907">
      <pivotArea dataOnly="0" labelOnly="1" outline="0" fieldPosition="0">
        <references count="2">
          <reference field="1" count="1" selected="0">
            <x v="5"/>
          </reference>
          <reference field="2" count="1">
            <x v="12"/>
          </reference>
        </references>
      </pivotArea>
    </format>
    <format dxfId="906">
      <pivotArea dataOnly="0" labelOnly="1" outline="0" fieldPosition="0">
        <references count="2">
          <reference field="1" count="1" selected="0">
            <x v="5"/>
          </reference>
          <reference field="2" count="1" defaultSubtotal="1">
            <x v="12"/>
          </reference>
        </references>
      </pivotArea>
    </format>
    <format dxfId="905">
      <pivotArea dataOnly="0" labelOnly="1" outline="0" fieldPosition="0">
        <references count="2">
          <reference field="1" count="1" selected="0">
            <x v="6"/>
          </reference>
          <reference field="2" count="1">
            <x v="15"/>
          </reference>
        </references>
      </pivotArea>
    </format>
    <format dxfId="904">
      <pivotArea dataOnly="0" labelOnly="1" outline="0" fieldPosition="0">
        <references count="2">
          <reference field="1" count="1" selected="0">
            <x v="6"/>
          </reference>
          <reference field="2" count="1" defaultSubtotal="1">
            <x v="15"/>
          </reference>
        </references>
      </pivotArea>
    </format>
    <format dxfId="903">
      <pivotArea dataOnly="0" labelOnly="1" outline="0" fieldPosition="0">
        <references count="2">
          <reference field="1" count="1" selected="0">
            <x v="7"/>
          </reference>
          <reference field="2" count="2">
            <x v="16"/>
            <x v="17"/>
          </reference>
        </references>
      </pivotArea>
    </format>
    <format dxfId="902">
      <pivotArea dataOnly="0" labelOnly="1" outline="0" fieldPosition="0">
        <references count="2">
          <reference field="1" count="1" selected="0">
            <x v="7"/>
          </reference>
          <reference field="2" count="2" defaultSubtotal="1">
            <x v="16"/>
            <x v="17"/>
          </reference>
        </references>
      </pivotArea>
    </format>
    <format dxfId="901">
      <pivotArea dataOnly="0" labelOnly="1" outline="0" fieldPosition="0">
        <references count="2">
          <reference field="1" count="1" selected="0">
            <x v="8"/>
          </reference>
          <reference field="2" count="3">
            <x v="9"/>
            <x v="14"/>
            <x v="18"/>
          </reference>
        </references>
      </pivotArea>
    </format>
    <format dxfId="900">
      <pivotArea dataOnly="0" labelOnly="1" outline="0" fieldPosition="0">
        <references count="2">
          <reference field="1" count="1" selected="0">
            <x v="8"/>
          </reference>
          <reference field="2" count="3" defaultSubtotal="1">
            <x v="9"/>
            <x v="14"/>
            <x v="18"/>
          </reference>
        </references>
      </pivotArea>
    </format>
    <format dxfId="899">
      <pivotArea dataOnly="0" labelOnly="1" outline="0" fieldPosition="0">
        <references count="3">
          <reference field="1" count="1" selected="0">
            <x v="0"/>
          </reference>
          <reference field="2" count="1" selected="0">
            <x v="6"/>
          </reference>
          <reference field="3" count="12">
            <x v="3"/>
            <x v="8"/>
            <x v="9"/>
            <x v="10"/>
            <x v="16"/>
            <x v="29"/>
            <x v="41"/>
            <x v="43"/>
            <x v="63"/>
            <x v="64"/>
            <x v="85"/>
            <x v="87"/>
          </reference>
        </references>
      </pivotArea>
    </format>
    <format dxfId="898">
      <pivotArea dataOnly="0" labelOnly="1" outline="0" fieldPosition="0">
        <references count="3">
          <reference field="1" count="1" selected="0">
            <x v="0"/>
          </reference>
          <reference field="2" count="1" selected="0">
            <x v="8"/>
          </reference>
          <reference field="3" count="4">
            <x v="58"/>
            <x v="109"/>
            <x v="110"/>
            <x v="115"/>
          </reference>
        </references>
      </pivotArea>
    </format>
    <format dxfId="897">
      <pivotArea dataOnly="0" labelOnly="1" outline="0" fieldPosition="0">
        <references count="3">
          <reference field="1" count="1" selected="0">
            <x v="1"/>
          </reference>
          <reference field="2" count="1" selected="0">
            <x v="10"/>
          </reference>
          <reference field="3" count="5">
            <x v="18"/>
            <x v="70"/>
            <x v="84"/>
            <x v="91"/>
            <x v="111"/>
          </reference>
        </references>
      </pivotArea>
    </format>
    <format dxfId="896">
      <pivotArea dataOnly="0" labelOnly="1" outline="0" fieldPosition="0">
        <references count="3">
          <reference field="1" count="1" selected="0">
            <x v="3"/>
          </reference>
          <reference field="2" count="1" selected="0">
            <x v="2"/>
          </reference>
          <reference field="3" count="6">
            <x v="23"/>
            <x v="24"/>
            <x v="26"/>
            <x v="27"/>
            <x v="39"/>
            <x v="114"/>
          </reference>
        </references>
      </pivotArea>
    </format>
    <format dxfId="895">
      <pivotArea dataOnly="0" labelOnly="1" outline="0" fieldPosition="0">
        <references count="3">
          <reference field="1" count="1" selected="0">
            <x v="3"/>
          </reference>
          <reference field="2" count="1" selected="0">
            <x v="3"/>
          </reference>
          <reference field="3" count="4">
            <x v="97"/>
            <x v="99"/>
            <x v="100"/>
            <x v="101"/>
          </reference>
        </references>
      </pivotArea>
    </format>
    <format dxfId="894">
      <pivotArea dataOnly="0" labelOnly="1" outline="0" fieldPosition="0">
        <references count="3">
          <reference field="1" count="1" selected="0">
            <x v="3"/>
          </reference>
          <reference field="2" count="1" selected="0">
            <x v="4"/>
          </reference>
          <reference field="3" count="6">
            <x v="52"/>
            <x v="53"/>
            <x v="69"/>
            <x v="73"/>
            <x v="76"/>
            <x v="77"/>
          </reference>
        </references>
      </pivotArea>
    </format>
    <format dxfId="893">
      <pivotArea dataOnly="0" labelOnly="1" outline="0" fieldPosition="0">
        <references count="3">
          <reference field="1" count="1" selected="0">
            <x v="3"/>
          </reference>
          <reference field="2" count="1" selected="0">
            <x v="7"/>
          </reference>
          <reference field="3" count="2">
            <x v="6"/>
            <x v="108"/>
          </reference>
        </references>
      </pivotArea>
    </format>
    <format dxfId="892">
      <pivotArea dataOnly="0" labelOnly="1" outline="0" fieldPosition="0">
        <references count="3">
          <reference field="1" count="1" selected="0">
            <x v="4"/>
          </reference>
          <reference field="2" count="1" selected="0">
            <x v="1"/>
          </reference>
          <reference field="3" count="6">
            <x v="7"/>
            <x v="36"/>
            <x v="37"/>
            <x v="38"/>
            <x v="40"/>
            <x v="61"/>
          </reference>
        </references>
      </pivotArea>
    </format>
    <format dxfId="891">
      <pivotArea dataOnly="0" labelOnly="1" outline="0" fieldPosition="0">
        <references count="3">
          <reference field="1" count="1" selected="0">
            <x v="5"/>
          </reference>
          <reference field="2" count="1" selected="0">
            <x v="12"/>
          </reference>
          <reference field="3" count="5">
            <x v="1"/>
            <x v="79"/>
            <x v="80"/>
            <x v="94"/>
            <x v="106"/>
          </reference>
        </references>
      </pivotArea>
    </format>
    <format dxfId="890">
      <pivotArea dataOnly="0" labelOnly="1" outline="0" fieldPosition="0">
        <references count="3">
          <reference field="1" count="1" selected="0">
            <x v="6"/>
          </reference>
          <reference field="2" count="1" selected="0">
            <x v="15"/>
          </reference>
          <reference field="3" count="1">
            <x v="54"/>
          </reference>
        </references>
      </pivotArea>
    </format>
    <format dxfId="889">
      <pivotArea dataOnly="0" labelOnly="1" outline="0" fieldPosition="0">
        <references count="3">
          <reference field="1" count="1" selected="0">
            <x v="7"/>
          </reference>
          <reference field="2" count="1" selected="0">
            <x v="16"/>
          </reference>
          <reference field="3" count="10">
            <x v="0"/>
            <x v="46"/>
            <x v="59"/>
            <x v="78"/>
            <x v="81"/>
            <x v="82"/>
            <x v="83"/>
            <x v="86"/>
            <x v="89"/>
            <x v="93"/>
          </reference>
        </references>
      </pivotArea>
    </format>
    <format dxfId="888">
      <pivotArea dataOnly="0" labelOnly="1" outline="0" fieldPosition="0">
        <references count="3">
          <reference field="1" count="1" selected="0">
            <x v="7"/>
          </reference>
          <reference field="2" count="1" selected="0">
            <x v="17"/>
          </reference>
          <reference field="3" count="11">
            <x v="19"/>
            <x v="20"/>
            <x v="25"/>
            <x v="71"/>
            <x v="72"/>
            <x v="74"/>
            <x v="75"/>
            <x v="88"/>
            <x v="90"/>
            <x v="95"/>
            <x v="96"/>
          </reference>
        </references>
      </pivotArea>
    </format>
    <format dxfId="887">
      <pivotArea dataOnly="0" labelOnly="1" outline="0" fieldPosition="0">
        <references count="3">
          <reference field="1" count="1" selected="0">
            <x v="8"/>
          </reference>
          <reference field="2" count="1" selected="0">
            <x v="9"/>
          </reference>
          <reference field="3" count="23">
            <x v="2"/>
            <x v="21"/>
            <x v="22"/>
            <x v="30"/>
            <x v="31"/>
            <x v="32"/>
            <x v="34"/>
            <x v="42"/>
            <x v="44"/>
            <x v="45"/>
            <x v="47"/>
            <x v="48"/>
            <x v="50"/>
            <x v="55"/>
            <x v="60"/>
            <x v="62"/>
            <x v="65"/>
            <x v="102"/>
            <x v="103"/>
            <x v="104"/>
            <x v="105"/>
            <x v="107"/>
            <x v="112"/>
          </reference>
        </references>
      </pivotArea>
    </format>
    <format dxfId="886">
      <pivotArea dataOnly="0" labelOnly="1" outline="0" fieldPosition="0">
        <references count="3">
          <reference field="1" count="1" selected="0">
            <x v="8"/>
          </reference>
          <reference field="2" count="1" selected="0">
            <x v="14"/>
          </reference>
          <reference field="3" count="6">
            <x v="4"/>
            <x v="5"/>
            <x v="15"/>
            <x v="49"/>
            <x v="51"/>
            <x v="103"/>
          </reference>
        </references>
      </pivotArea>
    </format>
    <format dxfId="885">
      <pivotArea dataOnly="0" labelOnly="1" outline="0" fieldPosition="0">
        <references count="3">
          <reference field="1" count="1" selected="0">
            <x v="8"/>
          </reference>
          <reference field="2" count="1" selected="0">
            <x v="18"/>
          </reference>
          <reference field="3" count="1">
            <x v="35"/>
          </reference>
        </references>
      </pivotArea>
    </format>
    <format dxfId="884">
      <pivotArea dataOnly="0" labelOnly="1" outline="0" fieldPosition="0">
        <references count="1">
          <reference field="4294967294" count="1">
            <x v="0"/>
          </reference>
        </references>
      </pivotArea>
    </format>
    <format dxfId="883">
      <pivotArea field="1" type="button" dataOnly="0" labelOnly="1" outline="0" axis="axisRow" fieldPosition="1"/>
    </format>
    <format dxfId="882">
      <pivotArea field="2" type="button" dataOnly="0" labelOnly="1" outline="0" axis="axisRow" fieldPosition="2"/>
    </format>
    <format dxfId="881">
      <pivotArea field="3" type="button" dataOnly="0" labelOnly="1" outline="0" axis="axisRow" fieldPosition="3"/>
    </format>
    <format dxfId="880">
      <pivotArea dataOnly="0" labelOnly="1" outline="0" fieldPosition="0">
        <references count="1">
          <reference field="4294967294" count="1">
            <x v="0"/>
          </reference>
        </references>
      </pivotArea>
    </format>
    <format dxfId="879">
      <pivotArea field="-2" type="button" dataOnly="0" labelOnly="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45620846-7D46-4742-BD89-A601CBD5A35A}" name="TablaDinámica4" cacheId="0" applyNumberFormats="0" applyBorderFormats="0" applyFontFormats="0" applyPatternFormats="0" applyAlignmentFormats="0" applyWidthHeightFormats="1" dataCaption="Valores" missingCaption="(en blanco)" updatedVersion="6" minRefreshableVersion="3" itemPrintTitles="1" createdVersion="6" indent="0" compact="0" compactData="0" gridDropZones="1" multipleFieldFilters="0">
  <location ref="A7:F13" firstHeaderRow="1" firstDataRow="2" firstDataCol="4" rowPageCount="1" colPageCount="1"/>
  <pivotFields count="39">
    <pivotField axis="axisRow" compact="0" outline="0" showAll="0">
      <items count="5">
        <item sd="0" x="2"/>
        <item sd="0" x="3"/>
        <item sd="0" x="1"/>
        <item sd="0" x="0"/>
        <item t="default" sd="0"/>
      </items>
    </pivotField>
    <pivotField axis="axisRow" subtotalCaption="Total" compact="0" outline="0" showAll="0">
      <items count="11">
        <item sd="0" x="0"/>
        <item sd="0" x="3"/>
        <item sd="0" x="1"/>
        <item sd="0" x="4"/>
        <item sd="0" x="5"/>
        <item sd="0" x="6"/>
        <item sd="0" x="9"/>
        <item sd="0" x="7"/>
        <item sd="0" x="2"/>
        <item x="8"/>
        <item t="default" sd="0"/>
      </items>
    </pivotField>
    <pivotField axis="axisRow" subtotalCaption="Total" compact="0" outline="0" showAll="0" defaultSubtotal="0">
      <items count="19">
        <item x="17"/>
        <item sd="0" x="13"/>
        <item sd="0" x="9"/>
        <item sd="0" x="10"/>
        <item sd="0" x="11"/>
        <item sd="0" x="2"/>
        <item sd="0" x="0"/>
        <item sd="0" x="12"/>
        <item sd="0" x="1"/>
        <item sd="0" x="5"/>
        <item sd="0" x="8"/>
        <item x="3"/>
        <item sd="0" x="14"/>
        <item sd="0" x="4"/>
        <item sd="0" x="6"/>
        <item sd="0" x="18"/>
        <item sd="0" x="15"/>
        <item sd="0" x="16"/>
        <item sd="0" x="7"/>
      </items>
    </pivotField>
    <pivotField axis="axisRow" compact="0" outline="0" showAll="0" defaultSubtotal="0">
      <items count="117">
        <item x="91"/>
        <item x="85"/>
        <item x="26"/>
        <item x="0"/>
        <item x="49"/>
        <item x="50"/>
        <item x="77"/>
        <item x="79"/>
        <item x="1"/>
        <item x="2"/>
        <item x="3"/>
        <item x="114"/>
        <item x="16"/>
        <item x="17"/>
        <item x="18"/>
        <item x="51"/>
        <item x="4"/>
        <item x="19"/>
        <item x="55"/>
        <item x="101"/>
        <item x="102"/>
        <item x="27"/>
        <item x="28"/>
        <item x="61"/>
        <item x="62"/>
        <item x="103"/>
        <item x="63"/>
        <item x="64"/>
        <item x="20"/>
        <item x="5"/>
        <item x="29"/>
        <item x="30"/>
        <item x="31"/>
        <item x="115"/>
        <item x="32"/>
        <item x="54"/>
        <item x="80"/>
        <item x="81"/>
        <item x="82"/>
        <item x="65"/>
        <item x="83"/>
        <item x="6"/>
        <item x="33"/>
        <item x="7"/>
        <item x="34"/>
        <item x="35"/>
        <item x="92"/>
        <item x="36"/>
        <item x="37"/>
        <item x="52"/>
        <item x="38"/>
        <item x="53"/>
        <item x="71"/>
        <item x="72"/>
        <item x="116"/>
        <item x="39"/>
        <item x="22"/>
        <item x="21"/>
        <item x="12"/>
        <item x="93"/>
        <item x="40"/>
        <item x="84"/>
        <item x="41"/>
        <item x="8"/>
        <item x="9"/>
        <item x="42"/>
        <item x="24"/>
        <item x="25"/>
        <item x="112"/>
        <item x="73"/>
        <item x="56"/>
        <item x="104"/>
        <item x="105"/>
        <item x="74"/>
        <item x="106"/>
        <item x="107"/>
        <item x="75"/>
        <item x="76"/>
        <item x="94"/>
        <item x="86"/>
        <item x="87"/>
        <item x="95"/>
        <item x="96"/>
        <item x="97"/>
        <item x="57"/>
        <item x="10"/>
        <item x="98"/>
        <item x="11"/>
        <item x="108"/>
        <item x="99"/>
        <item x="109"/>
        <item x="58"/>
        <item x="113"/>
        <item x="100"/>
        <item x="88"/>
        <item x="110"/>
        <item x="111"/>
        <item x="67"/>
        <item x="60"/>
        <item x="68"/>
        <item x="69"/>
        <item x="70"/>
        <item x="43"/>
        <item x="44"/>
        <item x="45"/>
        <item x="46"/>
        <item x="89"/>
        <item x="47"/>
        <item x="78"/>
        <item x="13"/>
        <item x="14"/>
        <item x="59"/>
        <item x="48"/>
        <item x="23"/>
        <item x="66"/>
        <item x="15"/>
        <item x="90"/>
      </items>
    </pivotField>
    <pivotField compact="0" outline="0" showAll="0"/>
    <pivotField compact="0" outline="0" showAll="0"/>
    <pivotField compact="0" outline="0" showAll="0"/>
    <pivotField compact="0" numFmtId="14" outline="0" showAll="0"/>
    <pivotField compact="0" outline="0" showAll="0"/>
    <pivotField compact="0" outline="0" showAll="0"/>
    <pivotField dataField="1"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Trimestre 2" compact="0" outline="0" showAll="0"/>
    <pivotField compact="0" outline="0" showAll="0"/>
    <pivotField compact="0" outline="0" showAll="0"/>
    <pivotField compact="0" outline="0" showAll="0"/>
    <pivotField compact="0" outline="0" showAll="0"/>
    <pivotField compact="0" outline="0" showAll="0"/>
    <pivotField name="Trimestre 3" compact="0" outline="0" showAll="0"/>
    <pivotField compact="0" outline="0" showAll="0"/>
    <pivotField compact="0" outline="0" showAll="0"/>
    <pivotField compact="0" outline="0" showAll="0"/>
    <pivotField compact="0" outline="0" showAll="0"/>
    <pivotField compact="0" outline="0" showAll="0"/>
    <pivotField name="Trimestre 4" axis="axisPage" compact="0" outline="0" showAll="0">
      <items count="3">
        <item x="0"/>
        <item x="1"/>
        <item t="default"/>
      </items>
    </pivotField>
    <pivotField compact="0" outline="0" showAll="0"/>
    <pivotField compact="0" outline="0" showAll="0"/>
    <pivotField compact="0" outline="0" showAll="0"/>
    <pivotField compact="0" outline="0" showAll="0"/>
  </pivotFields>
  <rowFields count="4">
    <field x="0"/>
    <field x="1"/>
    <field x="2"/>
    <field x="3"/>
  </rowFields>
  <rowItems count="5">
    <i>
      <x/>
    </i>
    <i>
      <x v="1"/>
    </i>
    <i>
      <x v="2"/>
    </i>
    <i>
      <x v="3"/>
    </i>
    <i t="grand">
      <x/>
    </i>
  </rowItems>
  <colFields count="1">
    <field x="-2"/>
  </colFields>
  <colItems count="2">
    <i>
      <x/>
    </i>
    <i i="1">
      <x v="1"/>
    </i>
  </colItems>
  <pageFields count="1">
    <pageField fld="34" item="1" hier="-1"/>
  </pageFields>
  <dataFields count="2">
    <dataField name="Peso actividad" fld="10" baseField="3" baseItem="3"/>
    <dataField name="Suma de Valor real" fld="12" baseField="0" baseItem="0"/>
  </dataFields>
  <formats count="93">
    <format dxfId="92">
      <pivotArea type="all" dataOnly="0" outline="0" fieldPosition="0"/>
    </format>
    <format dxfId="91">
      <pivotArea outline="0" collapsedLevelsAreSubtotals="1" fieldPosition="0"/>
    </format>
    <format dxfId="90">
      <pivotArea type="origin" dataOnly="0" labelOnly="1" outline="0" fieldPosition="0"/>
    </format>
    <format dxfId="89">
      <pivotArea field="-2" type="button" dataOnly="0" labelOnly="1" outline="0" axis="axisCol" fieldPosition="0"/>
    </format>
    <format dxfId="88">
      <pivotArea type="topRight" dataOnly="0" labelOnly="1" outline="0" fieldPosition="0"/>
    </format>
    <format dxfId="87">
      <pivotArea field="1" type="button" dataOnly="0" labelOnly="1" outline="0" axis="axisRow" fieldPosition="1"/>
    </format>
    <format dxfId="86">
      <pivotArea field="2" type="button" dataOnly="0" labelOnly="1" outline="0" axis="axisRow" fieldPosition="2"/>
    </format>
    <format dxfId="85">
      <pivotArea field="3" type="button" dataOnly="0" labelOnly="1" outline="0" axis="axisRow" fieldPosition="3"/>
    </format>
    <format dxfId="84">
      <pivotArea dataOnly="0" labelOnly="1" outline="0" fieldPosition="0">
        <references count="1">
          <reference field="1" count="0"/>
        </references>
      </pivotArea>
    </format>
    <format dxfId="83">
      <pivotArea dataOnly="0" labelOnly="1" outline="0" fieldPosition="0">
        <references count="1">
          <reference field="1" count="0" defaultSubtotal="1"/>
        </references>
      </pivotArea>
    </format>
    <format dxfId="82">
      <pivotArea dataOnly="0" labelOnly="1" grandRow="1" outline="0" fieldPosition="0"/>
    </format>
    <format dxfId="81">
      <pivotArea dataOnly="0" labelOnly="1" outline="0" fieldPosition="0">
        <references count="2">
          <reference field="1" count="1" selected="0">
            <x v="0"/>
          </reference>
          <reference field="2" count="2">
            <x v="6"/>
            <x v="8"/>
          </reference>
        </references>
      </pivotArea>
    </format>
    <format dxfId="80">
      <pivotArea dataOnly="0" labelOnly="1" outline="0" fieldPosition="0">
        <references count="2">
          <reference field="1" count="1" selected="0">
            <x v="0"/>
          </reference>
          <reference field="2" count="2" defaultSubtotal="1">
            <x v="6"/>
            <x v="8"/>
          </reference>
        </references>
      </pivotArea>
    </format>
    <format dxfId="79">
      <pivotArea dataOnly="0" labelOnly="1" outline="0" fieldPosition="0">
        <references count="2">
          <reference field="1" count="1" selected="0">
            <x v="1"/>
          </reference>
          <reference field="2" count="1">
            <x v="10"/>
          </reference>
        </references>
      </pivotArea>
    </format>
    <format dxfId="78">
      <pivotArea dataOnly="0" labelOnly="1" outline="0" fieldPosition="0">
        <references count="2">
          <reference field="1" count="1" selected="0">
            <x v="1"/>
          </reference>
          <reference field="2" count="1" defaultSubtotal="1">
            <x v="10"/>
          </reference>
        </references>
      </pivotArea>
    </format>
    <format dxfId="77">
      <pivotArea dataOnly="0" labelOnly="1" outline="0" fieldPosition="0">
        <references count="2">
          <reference field="1" count="1" selected="0">
            <x v="2"/>
          </reference>
          <reference field="2" count="3">
            <x v="5"/>
            <x v="11"/>
            <x v="13"/>
          </reference>
        </references>
      </pivotArea>
    </format>
    <format dxfId="76">
      <pivotArea dataOnly="0" labelOnly="1" outline="0" fieldPosition="0">
        <references count="2">
          <reference field="1" count="1" selected="0">
            <x v="3"/>
          </reference>
          <reference field="2" count="4">
            <x v="2"/>
            <x v="3"/>
            <x v="4"/>
            <x v="7"/>
          </reference>
        </references>
      </pivotArea>
    </format>
    <format dxfId="75">
      <pivotArea dataOnly="0" labelOnly="1" outline="0" fieldPosition="0">
        <references count="2">
          <reference field="1" count="1" selected="0">
            <x v="3"/>
          </reference>
          <reference field="2" count="4" defaultSubtotal="1">
            <x v="2"/>
            <x v="3"/>
            <x v="4"/>
            <x v="7"/>
          </reference>
        </references>
      </pivotArea>
    </format>
    <format dxfId="74">
      <pivotArea dataOnly="0" labelOnly="1" outline="0" fieldPosition="0">
        <references count="2">
          <reference field="1" count="1" selected="0">
            <x v="4"/>
          </reference>
          <reference field="2" count="1">
            <x v="1"/>
          </reference>
        </references>
      </pivotArea>
    </format>
    <format dxfId="73">
      <pivotArea dataOnly="0" labelOnly="1" outline="0" fieldPosition="0">
        <references count="2">
          <reference field="1" count="1" selected="0">
            <x v="4"/>
          </reference>
          <reference field="2" count="1" defaultSubtotal="1">
            <x v="1"/>
          </reference>
        </references>
      </pivotArea>
    </format>
    <format dxfId="72">
      <pivotArea dataOnly="0" labelOnly="1" outline="0" fieldPosition="0">
        <references count="2">
          <reference field="1" count="1" selected="0">
            <x v="5"/>
          </reference>
          <reference field="2" count="1">
            <x v="12"/>
          </reference>
        </references>
      </pivotArea>
    </format>
    <format dxfId="71">
      <pivotArea dataOnly="0" labelOnly="1" outline="0" fieldPosition="0">
        <references count="2">
          <reference field="1" count="1" selected="0">
            <x v="5"/>
          </reference>
          <reference field="2" count="1" defaultSubtotal="1">
            <x v="12"/>
          </reference>
        </references>
      </pivotArea>
    </format>
    <format dxfId="70">
      <pivotArea dataOnly="0" labelOnly="1" outline="0" fieldPosition="0">
        <references count="2">
          <reference field="1" count="1" selected="0">
            <x v="6"/>
          </reference>
          <reference field="2" count="1">
            <x v="15"/>
          </reference>
        </references>
      </pivotArea>
    </format>
    <format dxfId="69">
      <pivotArea dataOnly="0" labelOnly="1" outline="0" fieldPosition="0">
        <references count="2">
          <reference field="1" count="1" selected="0">
            <x v="6"/>
          </reference>
          <reference field="2" count="1" defaultSubtotal="1">
            <x v="15"/>
          </reference>
        </references>
      </pivotArea>
    </format>
    <format dxfId="68">
      <pivotArea dataOnly="0" labelOnly="1" outline="0" fieldPosition="0">
        <references count="2">
          <reference field="1" count="1" selected="0">
            <x v="7"/>
          </reference>
          <reference field="2" count="2">
            <x v="16"/>
            <x v="17"/>
          </reference>
        </references>
      </pivotArea>
    </format>
    <format dxfId="67">
      <pivotArea dataOnly="0" labelOnly="1" outline="0" fieldPosition="0">
        <references count="2">
          <reference field="1" count="1" selected="0">
            <x v="7"/>
          </reference>
          <reference field="2" count="2" defaultSubtotal="1">
            <x v="16"/>
            <x v="17"/>
          </reference>
        </references>
      </pivotArea>
    </format>
    <format dxfId="66">
      <pivotArea dataOnly="0" labelOnly="1" outline="0" fieldPosition="0">
        <references count="2">
          <reference field="1" count="1" selected="0">
            <x v="8"/>
          </reference>
          <reference field="2" count="3">
            <x v="9"/>
            <x v="14"/>
            <x v="18"/>
          </reference>
        </references>
      </pivotArea>
    </format>
    <format dxfId="65">
      <pivotArea dataOnly="0" labelOnly="1" outline="0" fieldPosition="0">
        <references count="2">
          <reference field="1" count="1" selected="0">
            <x v="8"/>
          </reference>
          <reference field="2" count="3" defaultSubtotal="1">
            <x v="9"/>
            <x v="14"/>
            <x v="18"/>
          </reference>
        </references>
      </pivotArea>
    </format>
    <format dxfId="64">
      <pivotArea dataOnly="0" labelOnly="1" outline="0" fieldPosition="0">
        <references count="3">
          <reference field="1" count="1" selected="0">
            <x v="0"/>
          </reference>
          <reference field="2" count="1" selected="0">
            <x v="6"/>
          </reference>
          <reference field="3" count="12">
            <x v="3"/>
            <x v="8"/>
            <x v="9"/>
            <x v="10"/>
            <x v="16"/>
            <x v="29"/>
            <x v="41"/>
            <x v="43"/>
            <x v="63"/>
            <x v="64"/>
            <x v="85"/>
            <x v="87"/>
          </reference>
        </references>
      </pivotArea>
    </format>
    <format dxfId="63">
      <pivotArea dataOnly="0" labelOnly="1" outline="0" fieldPosition="0">
        <references count="3">
          <reference field="1" count="1" selected="0">
            <x v="0"/>
          </reference>
          <reference field="2" count="1" selected="0">
            <x v="8"/>
          </reference>
          <reference field="3" count="4">
            <x v="58"/>
            <x v="109"/>
            <x v="110"/>
            <x v="115"/>
          </reference>
        </references>
      </pivotArea>
    </format>
    <format dxfId="62">
      <pivotArea dataOnly="0" labelOnly="1" outline="0" fieldPosition="0">
        <references count="3">
          <reference field="1" count="1" selected="0">
            <x v="1"/>
          </reference>
          <reference field="2" count="1" selected="0">
            <x v="10"/>
          </reference>
          <reference field="3" count="5">
            <x v="18"/>
            <x v="70"/>
            <x v="84"/>
            <x v="91"/>
            <x v="111"/>
          </reference>
        </references>
      </pivotArea>
    </format>
    <format dxfId="61">
      <pivotArea dataOnly="0" labelOnly="1" outline="0" fieldPosition="0">
        <references count="3">
          <reference field="1" count="1" selected="0">
            <x v="3"/>
          </reference>
          <reference field="2" count="1" selected="0">
            <x v="2"/>
          </reference>
          <reference field="3" count="6">
            <x v="23"/>
            <x v="24"/>
            <x v="26"/>
            <x v="27"/>
            <x v="39"/>
            <x v="114"/>
          </reference>
        </references>
      </pivotArea>
    </format>
    <format dxfId="60">
      <pivotArea dataOnly="0" labelOnly="1" outline="0" fieldPosition="0">
        <references count="3">
          <reference field="1" count="1" selected="0">
            <x v="3"/>
          </reference>
          <reference field="2" count="1" selected="0">
            <x v="3"/>
          </reference>
          <reference field="3" count="4">
            <x v="97"/>
            <x v="99"/>
            <x v="100"/>
            <x v="101"/>
          </reference>
        </references>
      </pivotArea>
    </format>
    <format dxfId="59">
      <pivotArea dataOnly="0" labelOnly="1" outline="0" fieldPosition="0">
        <references count="3">
          <reference field="1" count="1" selected="0">
            <x v="3"/>
          </reference>
          <reference field="2" count="1" selected="0">
            <x v="4"/>
          </reference>
          <reference field="3" count="6">
            <x v="52"/>
            <x v="53"/>
            <x v="69"/>
            <x v="73"/>
            <x v="76"/>
            <x v="77"/>
          </reference>
        </references>
      </pivotArea>
    </format>
    <format dxfId="58">
      <pivotArea dataOnly="0" labelOnly="1" outline="0" fieldPosition="0">
        <references count="3">
          <reference field="1" count="1" selected="0">
            <x v="3"/>
          </reference>
          <reference field="2" count="1" selected="0">
            <x v="7"/>
          </reference>
          <reference field="3" count="2">
            <x v="6"/>
            <x v="108"/>
          </reference>
        </references>
      </pivotArea>
    </format>
    <format dxfId="57">
      <pivotArea dataOnly="0" labelOnly="1" outline="0" fieldPosition="0">
        <references count="3">
          <reference field="1" count="1" selected="0">
            <x v="4"/>
          </reference>
          <reference field="2" count="1" selected="0">
            <x v="1"/>
          </reference>
          <reference field="3" count="6">
            <x v="7"/>
            <x v="36"/>
            <x v="37"/>
            <x v="38"/>
            <x v="40"/>
            <x v="61"/>
          </reference>
        </references>
      </pivotArea>
    </format>
    <format dxfId="56">
      <pivotArea dataOnly="0" labelOnly="1" outline="0" fieldPosition="0">
        <references count="3">
          <reference field="1" count="1" selected="0">
            <x v="5"/>
          </reference>
          <reference field="2" count="1" selected="0">
            <x v="12"/>
          </reference>
          <reference field="3" count="5">
            <x v="1"/>
            <x v="79"/>
            <x v="80"/>
            <x v="94"/>
            <x v="106"/>
          </reference>
        </references>
      </pivotArea>
    </format>
    <format dxfId="55">
      <pivotArea dataOnly="0" labelOnly="1" outline="0" fieldPosition="0">
        <references count="3">
          <reference field="1" count="1" selected="0">
            <x v="6"/>
          </reference>
          <reference field="2" count="1" selected="0">
            <x v="15"/>
          </reference>
          <reference field="3" count="1">
            <x v="54"/>
          </reference>
        </references>
      </pivotArea>
    </format>
    <format dxfId="54">
      <pivotArea dataOnly="0" labelOnly="1" outline="0" fieldPosition="0">
        <references count="3">
          <reference field="1" count="1" selected="0">
            <x v="7"/>
          </reference>
          <reference field="2" count="1" selected="0">
            <x v="16"/>
          </reference>
          <reference field="3" count="10">
            <x v="0"/>
            <x v="46"/>
            <x v="59"/>
            <x v="78"/>
            <x v="81"/>
            <x v="82"/>
            <x v="83"/>
            <x v="86"/>
            <x v="89"/>
            <x v="93"/>
          </reference>
        </references>
      </pivotArea>
    </format>
    <format dxfId="53">
      <pivotArea dataOnly="0" labelOnly="1" outline="0" fieldPosition="0">
        <references count="3">
          <reference field="1" count="1" selected="0">
            <x v="7"/>
          </reference>
          <reference field="2" count="1" selected="0">
            <x v="17"/>
          </reference>
          <reference field="3" count="11">
            <x v="19"/>
            <x v="20"/>
            <x v="25"/>
            <x v="71"/>
            <x v="72"/>
            <x v="74"/>
            <x v="75"/>
            <x v="88"/>
            <x v="90"/>
            <x v="95"/>
            <x v="96"/>
          </reference>
        </references>
      </pivotArea>
    </format>
    <format dxfId="52">
      <pivotArea dataOnly="0" labelOnly="1" outline="0" fieldPosition="0">
        <references count="3">
          <reference field="1" count="1" selected="0">
            <x v="8"/>
          </reference>
          <reference field="2" count="1" selected="0">
            <x v="9"/>
          </reference>
          <reference field="3" count="23">
            <x v="2"/>
            <x v="21"/>
            <x v="22"/>
            <x v="30"/>
            <x v="31"/>
            <x v="32"/>
            <x v="34"/>
            <x v="42"/>
            <x v="44"/>
            <x v="45"/>
            <x v="47"/>
            <x v="48"/>
            <x v="50"/>
            <x v="55"/>
            <x v="60"/>
            <x v="62"/>
            <x v="65"/>
            <x v="102"/>
            <x v="103"/>
            <x v="104"/>
            <x v="105"/>
            <x v="107"/>
            <x v="112"/>
          </reference>
        </references>
      </pivotArea>
    </format>
    <format dxfId="51">
      <pivotArea dataOnly="0" labelOnly="1" outline="0" fieldPosition="0">
        <references count="3">
          <reference field="1" count="1" selected="0">
            <x v="8"/>
          </reference>
          <reference field="2" count="1" selected="0">
            <x v="14"/>
          </reference>
          <reference field="3" count="6">
            <x v="4"/>
            <x v="5"/>
            <x v="15"/>
            <x v="49"/>
            <x v="51"/>
            <x v="103"/>
          </reference>
        </references>
      </pivotArea>
    </format>
    <format dxfId="50">
      <pivotArea dataOnly="0" labelOnly="1" outline="0" fieldPosition="0">
        <references count="3">
          <reference field="1" count="1" selected="0">
            <x v="8"/>
          </reference>
          <reference field="2" count="1" selected="0">
            <x v="18"/>
          </reference>
          <reference field="3" count="1">
            <x v="35"/>
          </reference>
        </references>
      </pivotArea>
    </format>
    <format dxfId="49">
      <pivotArea dataOnly="0" labelOnly="1" outline="0" fieldPosition="0">
        <references count="1">
          <reference field="4294967294" count="1">
            <x v="0"/>
          </reference>
        </references>
      </pivotArea>
    </format>
    <format dxfId="48">
      <pivotArea type="all" dataOnly="0" outline="0" fieldPosition="0"/>
    </format>
    <format dxfId="47">
      <pivotArea outline="0" collapsedLevelsAreSubtotals="1" fieldPosition="0"/>
    </format>
    <format dxfId="46">
      <pivotArea type="origin" dataOnly="0" labelOnly="1" outline="0" fieldPosition="0"/>
    </format>
    <format dxfId="45">
      <pivotArea field="-2" type="button" dataOnly="0" labelOnly="1" outline="0" axis="axisCol" fieldPosition="0"/>
    </format>
    <format dxfId="44">
      <pivotArea type="topRight" dataOnly="0" labelOnly="1" outline="0" fieldPosition="0"/>
    </format>
    <format dxfId="43">
      <pivotArea field="1" type="button" dataOnly="0" labelOnly="1" outline="0" axis="axisRow" fieldPosition="1"/>
    </format>
    <format dxfId="42">
      <pivotArea field="2" type="button" dataOnly="0" labelOnly="1" outline="0" axis="axisRow" fieldPosition="2"/>
    </format>
    <format dxfId="41">
      <pivotArea field="3" type="button" dataOnly="0" labelOnly="1" outline="0" axis="axisRow" fieldPosition="3"/>
    </format>
    <format dxfId="40">
      <pivotArea dataOnly="0" labelOnly="1" outline="0" fieldPosition="0">
        <references count="1">
          <reference field="1" count="0"/>
        </references>
      </pivotArea>
    </format>
    <format dxfId="39">
      <pivotArea dataOnly="0" labelOnly="1" outline="0" fieldPosition="0">
        <references count="1">
          <reference field="1" count="0" defaultSubtotal="1"/>
        </references>
      </pivotArea>
    </format>
    <format dxfId="38">
      <pivotArea dataOnly="0" labelOnly="1" grandRow="1" outline="0" fieldPosition="0"/>
    </format>
    <format dxfId="37">
      <pivotArea dataOnly="0" labelOnly="1" outline="0" fieldPosition="0">
        <references count="2">
          <reference field="1" count="1" selected="0">
            <x v="0"/>
          </reference>
          <reference field="2" count="2">
            <x v="6"/>
            <x v="8"/>
          </reference>
        </references>
      </pivotArea>
    </format>
    <format dxfId="36">
      <pivotArea dataOnly="0" labelOnly="1" outline="0" fieldPosition="0">
        <references count="2">
          <reference field="1" count="1" selected="0">
            <x v="0"/>
          </reference>
          <reference field="2" count="2" defaultSubtotal="1">
            <x v="6"/>
            <x v="8"/>
          </reference>
        </references>
      </pivotArea>
    </format>
    <format dxfId="35">
      <pivotArea dataOnly="0" labelOnly="1" outline="0" fieldPosition="0">
        <references count="2">
          <reference field="1" count="1" selected="0">
            <x v="1"/>
          </reference>
          <reference field="2" count="1">
            <x v="10"/>
          </reference>
        </references>
      </pivotArea>
    </format>
    <format dxfId="34">
      <pivotArea dataOnly="0" labelOnly="1" outline="0" fieldPosition="0">
        <references count="2">
          <reference field="1" count="1" selected="0">
            <x v="1"/>
          </reference>
          <reference field="2" count="1" defaultSubtotal="1">
            <x v="10"/>
          </reference>
        </references>
      </pivotArea>
    </format>
    <format dxfId="33">
      <pivotArea dataOnly="0" labelOnly="1" outline="0" fieldPosition="0">
        <references count="2">
          <reference field="1" count="1" selected="0">
            <x v="2"/>
          </reference>
          <reference field="2" count="3">
            <x v="5"/>
            <x v="11"/>
            <x v="13"/>
          </reference>
        </references>
      </pivotArea>
    </format>
    <format dxfId="32">
      <pivotArea dataOnly="0" labelOnly="1" outline="0" fieldPosition="0">
        <references count="2">
          <reference field="1" count="1" selected="0">
            <x v="3"/>
          </reference>
          <reference field="2" count="4">
            <x v="2"/>
            <x v="3"/>
            <x v="4"/>
            <x v="7"/>
          </reference>
        </references>
      </pivotArea>
    </format>
    <format dxfId="31">
      <pivotArea dataOnly="0" labelOnly="1" outline="0" fieldPosition="0">
        <references count="2">
          <reference field="1" count="1" selected="0">
            <x v="3"/>
          </reference>
          <reference field="2" count="4" defaultSubtotal="1">
            <x v="2"/>
            <x v="3"/>
            <x v="4"/>
            <x v="7"/>
          </reference>
        </references>
      </pivotArea>
    </format>
    <format dxfId="30">
      <pivotArea dataOnly="0" labelOnly="1" outline="0" fieldPosition="0">
        <references count="2">
          <reference field="1" count="1" selected="0">
            <x v="4"/>
          </reference>
          <reference field="2" count="1">
            <x v="1"/>
          </reference>
        </references>
      </pivotArea>
    </format>
    <format dxfId="29">
      <pivotArea dataOnly="0" labelOnly="1" outline="0" fieldPosition="0">
        <references count="2">
          <reference field="1" count="1" selected="0">
            <x v="4"/>
          </reference>
          <reference field="2" count="1" defaultSubtotal="1">
            <x v="1"/>
          </reference>
        </references>
      </pivotArea>
    </format>
    <format dxfId="28">
      <pivotArea dataOnly="0" labelOnly="1" outline="0" fieldPosition="0">
        <references count="2">
          <reference field="1" count="1" selected="0">
            <x v="5"/>
          </reference>
          <reference field="2" count="1">
            <x v="12"/>
          </reference>
        </references>
      </pivotArea>
    </format>
    <format dxfId="27">
      <pivotArea dataOnly="0" labelOnly="1" outline="0" fieldPosition="0">
        <references count="2">
          <reference field="1" count="1" selected="0">
            <x v="5"/>
          </reference>
          <reference field="2" count="1" defaultSubtotal="1">
            <x v="12"/>
          </reference>
        </references>
      </pivotArea>
    </format>
    <format dxfId="26">
      <pivotArea dataOnly="0" labelOnly="1" outline="0" fieldPosition="0">
        <references count="2">
          <reference field="1" count="1" selected="0">
            <x v="6"/>
          </reference>
          <reference field="2" count="1">
            <x v="15"/>
          </reference>
        </references>
      </pivotArea>
    </format>
    <format dxfId="25">
      <pivotArea dataOnly="0" labelOnly="1" outline="0" fieldPosition="0">
        <references count="2">
          <reference field="1" count="1" selected="0">
            <x v="6"/>
          </reference>
          <reference field="2" count="1" defaultSubtotal="1">
            <x v="15"/>
          </reference>
        </references>
      </pivotArea>
    </format>
    <format dxfId="24">
      <pivotArea dataOnly="0" labelOnly="1" outline="0" fieldPosition="0">
        <references count="2">
          <reference field="1" count="1" selected="0">
            <x v="7"/>
          </reference>
          <reference field="2" count="2">
            <x v="16"/>
            <x v="17"/>
          </reference>
        </references>
      </pivotArea>
    </format>
    <format dxfId="23">
      <pivotArea dataOnly="0" labelOnly="1" outline="0" fieldPosition="0">
        <references count="2">
          <reference field="1" count="1" selected="0">
            <x v="7"/>
          </reference>
          <reference field="2" count="2" defaultSubtotal="1">
            <x v="16"/>
            <x v="17"/>
          </reference>
        </references>
      </pivotArea>
    </format>
    <format dxfId="22">
      <pivotArea dataOnly="0" labelOnly="1" outline="0" fieldPosition="0">
        <references count="2">
          <reference field="1" count="1" selected="0">
            <x v="8"/>
          </reference>
          <reference field="2" count="3">
            <x v="9"/>
            <x v="14"/>
            <x v="18"/>
          </reference>
        </references>
      </pivotArea>
    </format>
    <format dxfId="21">
      <pivotArea dataOnly="0" labelOnly="1" outline="0" fieldPosition="0">
        <references count="2">
          <reference field="1" count="1" selected="0">
            <x v="8"/>
          </reference>
          <reference field="2" count="3" defaultSubtotal="1">
            <x v="9"/>
            <x v="14"/>
            <x v="18"/>
          </reference>
        </references>
      </pivotArea>
    </format>
    <format dxfId="20">
      <pivotArea dataOnly="0" labelOnly="1" outline="0" fieldPosition="0">
        <references count="3">
          <reference field="1" count="1" selected="0">
            <x v="0"/>
          </reference>
          <reference field="2" count="1" selected="0">
            <x v="6"/>
          </reference>
          <reference field="3" count="12">
            <x v="3"/>
            <x v="8"/>
            <x v="9"/>
            <x v="10"/>
            <x v="16"/>
            <x v="29"/>
            <x v="41"/>
            <x v="43"/>
            <x v="63"/>
            <x v="64"/>
            <x v="85"/>
            <x v="87"/>
          </reference>
        </references>
      </pivotArea>
    </format>
    <format dxfId="19">
      <pivotArea dataOnly="0" labelOnly="1" outline="0" fieldPosition="0">
        <references count="3">
          <reference field="1" count="1" selected="0">
            <x v="0"/>
          </reference>
          <reference field="2" count="1" selected="0">
            <x v="8"/>
          </reference>
          <reference field="3" count="4">
            <x v="58"/>
            <x v="109"/>
            <x v="110"/>
            <x v="115"/>
          </reference>
        </references>
      </pivotArea>
    </format>
    <format dxfId="18">
      <pivotArea dataOnly="0" labelOnly="1" outline="0" fieldPosition="0">
        <references count="3">
          <reference field="1" count="1" selected="0">
            <x v="1"/>
          </reference>
          <reference field="2" count="1" selected="0">
            <x v="10"/>
          </reference>
          <reference field="3" count="5">
            <x v="18"/>
            <x v="70"/>
            <x v="84"/>
            <x v="91"/>
            <x v="111"/>
          </reference>
        </references>
      </pivotArea>
    </format>
    <format dxfId="17">
      <pivotArea dataOnly="0" labelOnly="1" outline="0" fieldPosition="0">
        <references count="3">
          <reference field="1" count="1" selected="0">
            <x v="3"/>
          </reference>
          <reference field="2" count="1" selected="0">
            <x v="2"/>
          </reference>
          <reference field="3" count="6">
            <x v="23"/>
            <x v="24"/>
            <x v="26"/>
            <x v="27"/>
            <x v="39"/>
            <x v="114"/>
          </reference>
        </references>
      </pivotArea>
    </format>
    <format dxfId="16">
      <pivotArea dataOnly="0" labelOnly="1" outline="0" fieldPosition="0">
        <references count="3">
          <reference field="1" count="1" selected="0">
            <x v="3"/>
          </reference>
          <reference field="2" count="1" selected="0">
            <x v="3"/>
          </reference>
          <reference field="3" count="4">
            <x v="97"/>
            <x v="99"/>
            <x v="100"/>
            <x v="101"/>
          </reference>
        </references>
      </pivotArea>
    </format>
    <format dxfId="15">
      <pivotArea dataOnly="0" labelOnly="1" outline="0" fieldPosition="0">
        <references count="3">
          <reference field="1" count="1" selected="0">
            <x v="3"/>
          </reference>
          <reference field="2" count="1" selected="0">
            <x v="4"/>
          </reference>
          <reference field="3" count="6">
            <x v="52"/>
            <x v="53"/>
            <x v="69"/>
            <x v="73"/>
            <x v="76"/>
            <x v="77"/>
          </reference>
        </references>
      </pivotArea>
    </format>
    <format dxfId="14">
      <pivotArea dataOnly="0" labelOnly="1" outline="0" fieldPosition="0">
        <references count="3">
          <reference field="1" count="1" selected="0">
            <x v="3"/>
          </reference>
          <reference field="2" count="1" selected="0">
            <x v="7"/>
          </reference>
          <reference field="3" count="2">
            <x v="6"/>
            <x v="108"/>
          </reference>
        </references>
      </pivotArea>
    </format>
    <format dxfId="13">
      <pivotArea dataOnly="0" labelOnly="1" outline="0" fieldPosition="0">
        <references count="3">
          <reference field="1" count="1" selected="0">
            <x v="4"/>
          </reference>
          <reference field="2" count="1" selected="0">
            <x v="1"/>
          </reference>
          <reference field="3" count="6">
            <x v="7"/>
            <x v="36"/>
            <x v="37"/>
            <x v="38"/>
            <x v="40"/>
            <x v="61"/>
          </reference>
        </references>
      </pivotArea>
    </format>
    <format dxfId="12">
      <pivotArea dataOnly="0" labelOnly="1" outline="0" fieldPosition="0">
        <references count="3">
          <reference field="1" count="1" selected="0">
            <x v="5"/>
          </reference>
          <reference field="2" count="1" selected="0">
            <x v="12"/>
          </reference>
          <reference field="3" count="5">
            <x v="1"/>
            <x v="79"/>
            <x v="80"/>
            <x v="94"/>
            <x v="106"/>
          </reference>
        </references>
      </pivotArea>
    </format>
    <format dxfId="11">
      <pivotArea dataOnly="0" labelOnly="1" outline="0" fieldPosition="0">
        <references count="3">
          <reference field="1" count="1" selected="0">
            <x v="6"/>
          </reference>
          <reference field="2" count="1" selected="0">
            <x v="15"/>
          </reference>
          <reference field="3" count="1">
            <x v="54"/>
          </reference>
        </references>
      </pivotArea>
    </format>
    <format dxfId="10">
      <pivotArea dataOnly="0" labelOnly="1" outline="0" fieldPosition="0">
        <references count="3">
          <reference field="1" count="1" selected="0">
            <x v="7"/>
          </reference>
          <reference field="2" count="1" selected="0">
            <x v="16"/>
          </reference>
          <reference field="3" count="10">
            <x v="0"/>
            <x v="46"/>
            <x v="59"/>
            <x v="78"/>
            <x v="81"/>
            <x v="82"/>
            <x v="83"/>
            <x v="86"/>
            <x v="89"/>
            <x v="93"/>
          </reference>
        </references>
      </pivotArea>
    </format>
    <format dxfId="9">
      <pivotArea dataOnly="0" labelOnly="1" outline="0" fieldPosition="0">
        <references count="3">
          <reference field="1" count="1" selected="0">
            <x v="7"/>
          </reference>
          <reference field="2" count="1" selected="0">
            <x v="17"/>
          </reference>
          <reference field="3" count="11">
            <x v="19"/>
            <x v="20"/>
            <x v="25"/>
            <x v="71"/>
            <x v="72"/>
            <x v="74"/>
            <x v="75"/>
            <x v="88"/>
            <x v="90"/>
            <x v="95"/>
            <x v="96"/>
          </reference>
        </references>
      </pivotArea>
    </format>
    <format dxfId="8">
      <pivotArea dataOnly="0" labelOnly="1" outline="0" fieldPosition="0">
        <references count="3">
          <reference field="1" count="1" selected="0">
            <x v="8"/>
          </reference>
          <reference field="2" count="1" selected="0">
            <x v="9"/>
          </reference>
          <reference field="3" count="23">
            <x v="2"/>
            <x v="21"/>
            <x v="22"/>
            <x v="30"/>
            <x v="31"/>
            <x v="32"/>
            <x v="34"/>
            <x v="42"/>
            <x v="44"/>
            <x v="45"/>
            <x v="47"/>
            <x v="48"/>
            <x v="50"/>
            <x v="55"/>
            <x v="60"/>
            <x v="62"/>
            <x v="65"/>
            <x v="102"/>
            <x v="103"/>
            <x v="104"/>
            <x v="105"/>
            <x v="107"/>
            <x v="112"/>
          </reference>
        </references>
      </pivotArea>
    </format>
    <format dxfId="7">
      <pivotArea dataOnly="0" labelOnly="1" outline="0" fieldPosition="0">
        <references count="3">
          <reference field="1" count="1" selected="0">
            <x v="8"/>
          </reference>
          <reference field="2" count="1" selected="0">
            <x v="14"/>
          </reference>
          <reference field="3" count="6">
            <x v="4"/>
            <x v="5"/>
            <x v="15"/>
            <x v="49"/>
            <x v="51"/>
            <x v="103"/>
          </reference>
        </references>
      </pivotArea>
    </format>
    <format dxfId="6">
      <pivotArea dataOnly="0" labelOnly="1" outline="0" fieldPosition="0">
        <references count="3">
          <reference field="1" count="1" selected="0">
            <x v="8"/>
          </reference>
          <reference field="2" count="1" selected="0">
            <x v="18"/>
          </reference>
          <reference field="3" count="1">
            <x v="35"/>
          </reference>
        </references>
      </pivotArea>
    </format>
    <format dxfId="5">
      <pivotArea dataOnly="0" labelOnly="1" outline="0" fieldPosition="0">
        <references count="1">
          <reference field="4294967294" count="1">
            <x v="0"/>
          </reference>
        </references>
      </pivotArea>
    </format>
    <format dxfId="4">
      <pivotArea field="1" type="button" dataOnly="0" labelOnly="1" outline="0" axis="axisRow" fieldPosition="1"/>
    </format>
    <format dxfId="3">
      <pivotArea field="2" type="button" dataOnly="0" labelOnly="1" outline="0" axis="axisRow" fieldPosition="2"/>
    </format>
    <format dxfId="2">
      <pivotArea field="3" type="button" dataOnly="0" labelOnly="1" outline="0" axis="axisRow" fieldPosition="3"/>
    </format>
    <format dxfId="1">
      <pivotArea dataOnly="0" labelOnly="1" outline="0" fieldPosition="0">
        <references count="1">
          <reference field="4294967294" count="1">
            <x v="0"/>
          </reference>
        </references>
      </pivotArea>
    </format>
    <format dxfId="0">
      <pivotArea field="-2" type="button" dataOnly="0" labelOnly="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254E774-6086-429A-A1C9-1E0B3B00CE80}" name="TablaDinámica4" cacheId="1" applyNumberFormats="0" applyBorderFormats="0" applyFontFormats="0" applyPatternFormats="0" applyAlignmentFormats="0" applyWidthHeightFormats="1" dataCaption="Valores" missingCaption="(en blanco)" updatedVersion="6" minRefreshableVersion="3" itemPrintTitles="1" createdVersion="6" indent="0" compact="0" compactData="0" gridDropZones="1" multipleFieldFilters="0">
  <location ref="A7:F18" firstHeaderRow="1" firstDataRow="2" firstDataCol="4"/>
  <pivotFields count="13">
    <pivotField compact="0" outline="0" showAll="0"/>
    <pivotField axis="axisRow" subtotalCaption="Total" compact="0" outline="0" showAll="0">
      <items count="11">
        <item x="0"/>
        <item x="3"/>
        <item sd="0" x="1"/>
        <item x="4"/>
        <item sd="0" x="5"/>
        <item x="6"/>
        <item x="9"/>
        <item x="7"/>
        <item sd="0" x="2"/>
        <item x="8"/>
        <item t="default"/>
      </items>
    </pivotField>
    <pivotField axis="axisRow" subtotalCaption="Total" compact="0" outline="0" showAll="0" defaultSubtotal="0">
      <items count="19">
        <item sd="0" x="17"/>
        <item x="13"/>
        <item sd="0" x="9"/>
        <item x="10"/>
        <item sd="0" x="11"/>
        <item sd="0" x="2"/>
        <item sd="0" x="0"/>
        <item sd="0" x="12"/>
        <item sd="0" x="1"/>
        <item sd="0" x="5"/>
        <item x="8"/>
        <item x="3"/>
        <item x="14"/>
        <item sd="0" x="4"/>
        <item sd="0" x="6"/>
        <item sd="0" x="18"/>
        <item x="15"/>
        <item sd="0" x="16"/>
        <item x="7"/>
      </items>
    </pivotField>
    <pivotField axis="axisRow" compact="0" outline="0" showAll="0">
      <items count="118">
        <item x="91"/>
        <item x="85"/>
        <item x="26"/>
        <item x="0"/>
        <item x="49"/>
        <item x="50"/>
        <item x="77"/>
        <item x="79"/>
        <item x="1"/>
        <item x="2"/>
        <item x="3"/>
        <item x="114"/>
        <item x="16"/>
        <item x="17"/>
        <item x="18"/>
        <item x="51"/>
        <item x="4"/>
        <item x="19"/>
        <item x="55"/>
        <item x="101"/>
        <item x="102"/>
        <item x="27"/>
        <item x="28"/>
        <item x="61"/>
        <item x="62"/>
        <item x="103"/>
        <item x="63"/>
        <item x="64"/>
        <item x="20"/>
        <item x="5"/>
        <item x="29"/>
        <item x="30"/>
        <item x="31"/>
        <item x="115"/>
        <item x="32"/>
        <item x="54"/>
        <item x="80"/>
        <item x="81"/>
        <item x="82"/>
        <item x="65"/>
        <item x="83"/>
        <item x="6"/>
        <item x="33"/>
        <item x="7"/>
        <item x="34"/>
        <item x="35"/>
        <item x="92"/>
        <item x="36"/>
        <item x="37"/>
        <item x="52"/>
        <item x="38"/>
        <item x="53"/>
        <item x="71"/>
        <item x="72"/>
        <item x="116"/>
        <item x="39"/>
        <item x="22"/>
        <item x="21"/>
        <item x="12"/>
        <item x="93"/>
        <item x="40"/>
        <item x="84"/>
        <item x="41"/>
        <item x="8"/>
        <item x="9"/>
        <item x="42"/>
        <item x="24"/>
        <item x="25"/>
        <item x="112"/>
        <item x="73"/>
        <item x="56"/>
        <item x="104"/>
        <item x="105"/>
        <item x="74"/>
        <item x="106"/>
        <item x="107"/>
        <item x="75"/>
        <item x="76"/>
        <item x="94"/>
        <item x="86"/>
        <item x="87"/>
        <item x="95"/>
        <item x="96"/>
        <item x="97"/>
        <item x="57"/>
        <item x="10"/>
        <item x="98"/>
        <item x="11"/>
        <item x="108"/>
        <item x="99"/>
        <item x="109"/>
        <item x="58"/>
        <item x="113"/>
        <item x="100"/>
        <item x="88"/>
        <item x="110"/>
        <item x="111"/>
        <item x="67"/>
        <item x="60"/>
        <item x="68"/>
        <item x="69"/>
        <item x="70"/>
        <item x="43"/>
        <item x="44"/>
        <item x="45"/>
        <item x="46"/>
        <item x="89"/>
        <item x="47"/>
        <item x="78"/>
        <item x="13"/>
        <item x="14"/>
        <item x="59"/>
        <item x="48"/>
        <item x="23"/>
        <item x="66"/>
        <item x="15"/>
        <item x="90"/>
        <item t="default"/>
      </items>
    </pivotField>
    <pivotField compact="0" outline="0" showAll="0"/>
    <pivotField compact="0" outline="0" showAll="0"/>
    <pivotField compact="0" outline="0" showAll="0"/>
    <pivotField compact="0" numFmtId="14" outline="0" showAll="0"/>
    <pivotField compact="0" outline="0" showAll="0"/>
    <pivotField compact="0" outline="0" showAll="0"/>
    <pivotField dataField="1" compact="0" outline="0" showAll="0"/>
    <pivotField axis="axisRow" compact="0" outline="0" showAll="0">
      <items count="10">
        <item sd="0" x="2"/>
        <item sd="0" x="8"/>
        <item sd="0" x="7"/>
        <item sd="0" x="5"/>
        <item sd="0" x="0"/>
        <item sd="0" x="3"/>
        <item sd="0" x="1"/>
        <item sd="0" x="6"/>
        <item sd="0" x="4"/>
        <item t="default"/>
      </items>
    </pivotField>
    <pivotField dataField="1" compact="0" outline="0" showAll="0"/>
  </pivotFields>
  <rowFields count="4">
    <field x="11"/>
    <field x="1"/>
    <field x="2"/>
    <field x="3"/>
  </rowFields>
  <rowItems count="10">
    <i>
      <x/>
    </i>
    <i>
      <x v="1"/>
    </i>
    <i>
      <x v="2"/>
    </i>
    <i>
      <x v="3"/>
    </i>
    <i>
      <x v="4"/>
    </i>
    <i>
      <x v="5"/>
    </i>
    <i>
      <x v="6"/>
    </i>
    <i>
      <x v="7"/>
    </i>
    <i>
      <x v="8"/>
    </i>
    <i t="grand">
      <x/>
    </i>
  </rowItems>
  <colFields count="1">
    <field x="-2"/>
  </colFields>
  <colItems count="2">
    <i>
      <x/>
    </i>
    <i i="1">
      <x v="1"/>
    </i>
  </colItems>
  <dataFields count="2">
    <dataField name="Peso actividad" fld="10" baseField="3" baseItem="3"/>
    <dataField name="Suma de Valor real" fld="12" baseField="0" baseItem="0"/>
  </dataFields>
  <formats count="93">
    <format dxfId="874">
      <pivotArea type="all" dataOnly="0" outline="0" fieldPosition="0"/>
    </format>
    <format dxfId="873">
      <pivotArea outline="0" collapsedLevelsAreSubtotals="1" fieldPosition="0"/>
    </format>
    <format dxfId="872">
      <pivotArea type="origin" dataOnly="0" labelOnly="1" outline="0" fieldPosition="0"/>
    </format>
    <format dxfId="871">
      <pivotArea field="-2" type="button" dataOnly="0" labelOnly="1" outline="0" axis="axisCol" fieldPosition="0"/>
    </format>
    <format dxfId="870">
      <pivotArea type="topRight" dataOnly="0" labelOnly="1" outline="0" fieldPosition="0"/>
    </format>
    <format dxfId="869">
      <pivotArea field="1" type="button" dataOnly="0" labelOnly="1" outline="0" axis="axisRow" fieldPosition="1"/>
    </format>
    <format dxfId="868">
      <pivotArea field="2" type="button" dataOnly="0" labelOnly="1" outline="0" axis="axisRow" fieldPosition="2"/>
    </format>
    <format dxfId="867">
      <pivotArea field="3" type="button" dataOnly="0" labelOnly="1" outline="0" axis="axisRow" fieldPosition="3"/>
    </format>
    <format dxfId="866">
      <pivotArea dataOnly="0" labelOnly="1" outline="0" fieldPosition="0">
        <references count="1">
          <reference field="1" count="0"/>
        </references>
      </pivotArea>
    </format>
    <format dxfId="865">
      <pivotArea dataOnly="0" labelOnly="1" outline="0" fieldPosition="0">
        <references count="1">
          <reference field="1" count="0" defaultSubtotal="1"/>
        </references>
      </pivotArea>
    </format>
    <format dxfId="864">
      <pivotArea dataOnly="0" labelOnly="1" grandRow="1" outline="0" fieldPosition="0"/>
    </format>
    <format dxfId="863">
      <pivotArea dataOnly="0" labelOnly="1" outline="0" fieldPosition="0">
        <references count="2">
          <reference field="1" count="1" selected="0">
            <x v="0"/>
          </reference>
          <reference field="2" count="2">
            <x v="6"/>
            <x v="8"/>
          </reference>
        </references>
      </pivotArea>
    </format>
    <format dxfId="862">
      <pivotArea dataOnly="0" labelOnly="1" outline="0" fieldPosition="0">
        <references count="2">
          <reference field="1" count="1" selected="0">
            <x v="0"/>
          </reference>
          <reference field="2" count="2" defaultSubtotal="1">
            <x v="6"/>
            <x v="8"/>
          </reference>
        </references>
      </pivotArea>
    </format>
    <format dxfId="861">
      <pivotArea dataOnly="0" labelOnly="1" outline="0" fieldPosition="0">
        <references count="2">
          <reference field="1" count="1" selected="0">
            <x v="1"/>
          </reference>
          <reference field="2" count="1">
            <x v="10"/>
          </reference>
        </references>
      </pivotArea>
    </format>
    <format dxfId="860">
      <pivotArea dataOnly="0" labelOnly="1" outline="0" fieldPosition="0">
        <references count="2">
          <reference field="1" count="1" selected="0">
            <x v="1"/>
          </reference>
          <reference field="2" count="1" defaultSubtotal="1">
            <x v="10"/>
          </reference>
        </references>
      </pivotArea>
    </format>
    <format dxfId="859">
      <pivotArea dataOnly="0" labelOnly="1" outline="0" fieldPosition="0">
        <references count="2">
          <reference field="1" count="1" selected="0">
            <x v="2"/>
          </reference>
          <reference field="2" count="3">
            <x v="5"/>
            <x v="11"/>
            <x v="13"/>
          </reference>
        </references>
      </pivotArea>
    </format>
    <format dxfId="858">
      <pivotArea dataOnly="0" labelOnly="1" outline="0" fieldPosition="0">
        <references count="2">
          <reference field="1" count="1" selected="0">
            <x v="3"/>
          </reference>
          <reference field="2" count="4">
            <x v="2"/>
            <x v="3"/>
            <x v="4"/>
            <x v="7"/>
          </reference>
        </references>
      </pivotArea>
    </format>
    <format dxfId="857">
      <pivotArea dataOnly="0" labelOnly="1" outline="0" fieldPosition="0">
        <references count="2">
          <reference field="1" count="1" selected="0">
            <x v="3"/>
          </reference>
          <reference field="2" count="4" defaultSubtotal="1">
            <x v="2"/>
            <x v="3"/>
            <x v="4"/>
            <x v="7"/>
          </reference>
        </references>
      </pivotArea>
    </format>
    <format dxfId="856">
      <pivotArea dataOnly="0" labelOnly="1" outline="0" fieldPosition="0">
        <references count="2">
          <reference field="1" count="1" selected="0">
            <x v="4"/>
          </reference>
          <reference field="2" count="1">
            <x v="1"/>
          </reference>
        </references>
      </pivotArea>
    </format>
    <format dxfId="855">
      <pivotArea dataOnly="0" labelOnly="1" outline="0" fieldPosition="0">
        <references count="2">
          <reference field="1" count="1" selected="0">
            <x v="4"/>
          </reference>
          <reference field="2" count="1" defaultSubtotal="1">
            <x v="1"/>
          </reference>
        </references>
      </pivotArea>
    </format>
    <format dxfId="854">
      <pivotArea dataOnly="0" labelOnly="1" outline="0" fieldPosition="0">
        <references count="2">
          <reference field="1" count="1" selected="0">
            <x v="5"/>
          </reference>
          <reference field="2" count="1">
            <x v="12"/>
          </reference>
        </references>
      </pivotArea>
    </format>
    <format dxfId="853">
      <pivotArea dataOnly="0" labelOnly="1" outline="0" fieldPosition="0">
        <references count="2">
          <reference field="1" count="1" selected="0">
            <x v="5"/>
          </reference>
          <reference field="2" count="1" defaultSubtotal="1">
            <x v="12"/>
          </reference>
        </references>
      </pivotArea>
    </format>
    <format dxfId="852">
      <pivotArea dataOnly="0" labelOnly="1" outline="0" fieldPosition="0">
        <references count="2">
          <reference field="1" count="1" selected="0">
            <x v="6"/>
          </reference>
          <reference field="2" count="1">
            <x v="15"/>
          </reference>
        </references>
      </pivotArea>
    </format>
    <format dxfId="851">
      <pivotArea dataOnly="0" labelOnly="1" outline="0" fieldPosition="0">
        <references count="2">
          <reference field="1" count="1" selected="0">
            <x v="6"/>
          </reference>
          <reference field="2" count="1" defaultSubtotal="1">
            <x v="15"/>
          </reference>
        </references>
      </pivotArea>
    </format>
    <format dxfId="850">
      <pivotArea dataOnly="0" labelOnly="1" outline="0" fieldPosition="0">
        <references count="2">
          <reference field="1" count="1" selected="0">
            <x v="7"/>
          </reference>
          <reference field="2" count="2">
            <x v="16"/>
            <x v="17"/>
          </reference>
        </references>
      </pivotArea>
    </format>
    <format dxfId="849">
      <pivotArea dataOnly="0" labelOnly="1" outline="0" fieldPosition="0">
        <references count="2">
          <reference field="1" count="1" selected="0">
            <x v="7"/>
          </reference>
          <reference field="2" count="2" defaultSubtotal="1">
            <x v="16"/>
            <x v="17"/>
          </reference>
        </references>
      </pivotArea>
    </format>
    <format dxfId="848">
      <pivotArea dataOnly="0" labelOnly="1" outline="0" fieldPosition="0">
        <references count="2">
          <reference field="1" count="1" selected="0">
            <x v="8"/>
          </reference>
          <reference field="2" count="3">
            <x v="9"/>
            <x v="14"/>
            <x v="18"/>
          </reference>
        </references>
      </pivotArea>
    </format>
    <format dxfId="847">
      <pivotArea dataOnly="0" labelOnly="1" outline="0" fieldPosition="0">
        <references count="2">
          <reference field="1" count="1" selected="0">
            <x v="8"/>
          </reference>
          <reference field="2" count="3" defaultSubtotal="1">
            <x v="9"/>
            <x v="14"/>
            <x v="18"/>
          </reference>
        </references>
      </pivotArea>
    </format>
    <format dxfId="846">
      <pivotArea dataOnly="0" labelOnly="1" outline="0" fieldPosition="0">
        <references count="3">
          <reference field="1" count="1" selected="0">
            <x v="0"/>
          </reference>
          <reference field="2" count="1" selected="0">
            <x v="6"/>
          </reference>
          <reference field="3" count="12">
            <x v="3"/>
            <x v="8"/>
            <x v="9"/>
            <x v="10"/>
            <x v="16"/>
            <x v="29"/>
            <x v="41"/>
            <x v="43"/>
            <x v="63"/>
            <x v="64"/>
            <x v="85"/>
            <x v="87"/>
          </reference>
        </references>
      </pivotArea>
    </format>
    <format dxfId="845">
      <pivotArea dataOnly="0" labelOnly="1" outline="0" fieldPosition="0">
        <references count="3">
          <reference field="1" count="1" selected="0">
            <x v="0"/>
          </reference>
          <reference field="2" count="1" selected="0">
            <x v="8"/>
          </reference>
          <reference field="3" count="4">
            <x v="58"/>
            <x v="109"/>
            <x v="110"/>
            <x v="115"/>
          </reference>
        </references>
      </pivotArea>
    </format>
    <format dxfId="844">
      <pivotArea dataOnly="0" labelOnly="1" outline="0" fieldPosition="0">
        <references count="3">
          <reference field="1" count="1" selected="0">
            <x v="1"/>
          </reference>
          <reference field="2" count="1" selected="0">
            <x v="10"/>
          </reference>
          <reference field="3" count="5">
            <x v="18"/>
            <x v="70"/>
            <x v="84"/>
            <x v="91"/>
            <x v="111"/>
          </reference>
        </references>
      </pivotArea>
    </format>
    <format dxfId="843">
      <pivotArea dataOnly="0" labelOnly="1" outline="0" fieldPosition="0">
        <references count="3">
          <reference field="1" count="1" selected="0">
            <x v="3"/>
          </reference>
          <reference field="2" count="1" selected="0">
            <x v="2"/>
          </reference>
          <reference field="3" count="6">
            <x v="23"/>
            <x v="24"/>
            <x v="26"/>
            <x v="27"/>
            <x v="39"/>
            <x v="114"/>
          </reference>
        </references>
      </pivotArea>
    </format>
    <format dxfId="842">
      <pivotArea dataOnly="0" labelOnly="1" outline="0" fieldPosition="0">
        <references count="3">
          <reference field="1" count="1" selected="0">
            <x v="3"/>
          </reference>
          <reference field="2" count="1" selected="0">
            <x v="3"/>
          </reference>
          <reference field="3" count="4">
            <x v="97"/>
            <x v="99"/>
            <x v="100"/>
            <x v="101"/>
          </reference>
        </references>
      </pivotArea>
    </format>
    <format dxfId="841">
      <pivotArea dataOnly="0" labelOnly="1" outline="0" fieldPosition="0">
        <references count="3">
          <reference field="1" count="1" selected="0">
            <x v="3"/>
          </reference>
          <reference field="2" count="1" selected="0">
            <x v="4"/>
          </reference>
          <reference field="3" count="6">
            <x v="52"/>
            <x v="53"/>
            <x v="69"/>
            <x v="73"/>
            <x v="76"/>
            <x v="77"/>
          </reference>
        </references>
      </pivotArea>
    </format>
    <format dxfId="840">
      <pivotArea dataOnly="0" labelOnly="1" outline="0" fieldPosition="0">
        <references count="3">
          <reference field="1" count="1" selected="0">
            <x v="3"/>
          </reference>
          <reference field="2" count="1" selected="0">
            <x v="7"/>
          </reference>
          <reference field="3" count="2">
            <x v="6"/>
            <x v="108"/>
          </reference>
        </references>
      </pivotArea>
    </format>
    <format dxfId="839">
      <pivotArea dataOnly="0" labelOnly="1" outline="0" fieldPosition="0">
        <references count="3">
          <reference field="1" count="1" selected="0">
            <x v="4"/>
          </reference>
          <reference field="2" count="1" selected="0">
            <x v="1"/>
          </reference>
          <reference field="3" count="6">
            <x v="7"/>
            <x v="36"/>
            <x v="37"/>
            <x v="38"/>
            <x v="40"/>
            <x v="61"/>
          </reference>
        </references>
      </pivotArea>
    </format>
    <format dxfId="838">
      <pivotArea dataOnly="0" labelOnly="1" outline="0" fieldPosition="0">
        <references count="3">
          <reference field="1" count="1" selected="0">
            <x v="5"/>
          </reference>
          <reference field="2" count="1" selected="0">
            <x v="12"/>
          </reference>
          <reference field="3" count="5">
            <x v="1"/>
            <x v="79"/>
            <x v="80"/>
            <x v="94"/>
            <x v="106"/>
          </reference>
        </references>
      </pivotArea>
    </format>
    <format dxfId="837">
      <pivotArea dataOnly="0" labelOnly="1" outline="0" fieldPosition="0">
        <references count="3">
          <reference field="1" count="1" selected="0">
            <x v="6"/>
          </reference>
          <reference field="2" count="1" selected="0">
            <x v="15"/>
          </reference>
          <reference field="3" count="1">
            <x v="54"/>
          </reference>
        </references>
      </pivotArea>
    </format>
    <format dxfId="836">
      <pivotArea dataOnly="0" labelOnly="1" outline="0" fieldPosition="0">
        <references count="3">
          <reference field="1" count="1" selected="0">
            <x v="7"/>
          </reference>
          <reference field="2" count="1" selected="0">
            <x v="16"/>
          </reference>
          <reference field="3" count="10">
            <x v="0"/>
            <x v="46"/>
            <x v="59"/>
            <x v="78"/>
            <x v="81"/>
            <x v="82"/>
            <x v="83"/>
            <x v="86"/>
            <x v="89"/>
            <x v="93"/>
          </reference>
        </references>
      </pivotArea>
    </format>
    <format dxfId="835">
      <pivotArea dataOnly="0" labelOnly="1" outline="0" fieldPosition="0">
        <references count="3">
          <reference field="1" count="1" selected="0">
            <x v="7"/>
          </reference>
          <reference field="2" count="1" selected="0">
            <x v="17"/>
          </reference>
          <reference field="3" count="11">
            <x v="19"/>
            <x v="20"/>
            <x v="25"/>
            <x v="71"/>
            <x v="72"/>
            <x v="74"/>
            <x v="75"/>
            <x v="88"/>
            <x v="90"/>
            <x v="95"/>
            <x v="96"/>
          </reference>
        </references>
      </pivotArea>
    </format>
    <format dxfId="834">
      <pivotArea dataOnly="0" labelOnly="1" outline="0" fieldPosition="0">
        <references count="3">
          <reference field="1" count="1" selected="0">
            <x v="8"/>
          </reference>
          <reference field="2" count="1" selected="0">
            <x v="9"/>
          </reference>
          <reference field="3" count="23">
            <x v="2"/>
            <x v="21"/>
            <x v="22"/>
            <x v="30"/>
            <x v="31"/>
            <x v="32"/>
            <x v="34"/>
            <x v="42"/>
            <x v="44"/>
            <x v="45"/>
            <x v="47"/>
            <x v="48"/>
            <x v="50"/>
            <x v="55"/>
            <x v="60"/>
            <x v="62"/>
            <x v="65"/>
            <x v="102"/>
            <x v="103"/>
            <x v="104"/>
            <x v="105"/>
            <x v="107"/>
            <x v="112"/>
          </reference>
        </references>
      </pivotArea>
    </format>
    <format dxfId="833">
      <pivotArea dataOnly="0" labelOnly="1" outline="0" fieldPosition="0">
        <references count="3">
          <reference field="1" count="1" selected="0">
            <x v="8"/>
          </reference>
          <reference field="2" count="1" selected="0">
            <x v="14"/>
          </reference>
          <reference field="3" count="6">
            <x v="4"/>
            <x v="5"/>
            <x v="15"/>
            <x v="49"/>
            <x v="51"/>
            <x v="103"/>
          </reference>
        </references>
      </pivotArea>
    </format>
    <format dxfId="832">
      <pivotArea dataOnly="0" labelOnly="1" outline="0" fieldPosition="0">
        <references count="3">
          <reference field="1" count="1" selected="0">
            <x v="8"/>
          </reference>
          <reference field="2" count="1" selected="0">
            <x v="18"/>
          </reference>
          <reference field="3" count="1">
            <x v="35"/>
          </reference>
        </references>
      </pivotArea>
    </format>
    <format dxfId="831">
      <pivotArea dataOnly="0" labelOnly="1" outline="0" fieldPosition="0">
        <references count="1">
          <reference field="4294967294" count="1">
            <x v="0"/>
          </reference>
        </references>
      </pivotArea>
    </format>
    <format dxfId="830">
      <pivotArea type="all" dataOnly="0" outline="0" fieldPosition="0"/>
    </format>
    <format dxfId="829">
      <pivotArea outline="0" collapsedLevelsAreSubtotals="1" fieldPosition="0"/>
    </format>
    <format dxfId="828">
      <pivotArea type="origin" dataOnly="0" labelOnly="1" outline="0" fieldPosition="0"/>
    </format>
    <format dxfId="827">
      <pivotArea field="-2" type="button" dataOnly="0" labelOnly="1" outline="0" axis="axisCol" fieldPosition="0"/>
    </format>
    <format dxfId="826">
      <pivotArea type="topRight" dataOnly="0" labelOnly="1" outline="0" fieldPosition="0"/>
    </format>
    <format dxfId="825">
      <pivotArea field="1" type="button" dataOnly="0" labelOnly="1" outline="0" axis="axisRow" fieldPosition="1"/>
    </format>
    <format dxfId="824">
      <pivotArea field="2" type="button" dataOnly="0" labelOnly="1" outline="0" axis="axisRow" fieldPosition="2"/>
    </format>
    <format dxfId="823">
      <pivotArea field="3" type="button" dataOnly="0" labelOnly="1" outline="0" axis="axisRow" fieldPosition="3"/>
    </format>
    <format dxfId="822">
      <pivotArea dataOnly="0" labelOnly="1" outline="0" fieldPosition="0">
        <references count="1">
          <reference field="1" count="0"/>
        </references>
      </pivotArea>
    </format>
    <format dxfId="821">
      <pivotArea dataOnly="0" labelOnly="1" outline="0" fieldPosition="0">
        <references count="1">
          <reference field="1" count="0" defaultSubtotal="1"/>
        </references>
      </pivotArea>
    </format>
    <format dxfId="820">
      <pivotArea dataOnly="0" labelOnly="1" grandRow="1" outline="0" fieldPosition="0"/>
    </format>
    <format dxfId="819">
      <pivotArea dataOnly="0" labelOnly="1" outline="0" fieldPosition="0">
        <references count="2">
          <reference field="1" count="1" selected="0">
            <x v="0"/>
          </reference>
          <reference field="2" count="2">
            <x v="6"/>
            <x v="8"/>
          </reference>
        </references>
      </pivotArea>
    </format>
    <format dxfId="818">
      <pivotArea dataOnly="0" labelOnly="1" outline="0" fieldPosition="0">
        <references count="2">
          <reference field="1" count="1" selected="0">
            <x v="0"/>
          </reference>
          <reference field="2" count="2" defaultSubtotal="1">
            <x v="6"/>
            <x v="8"/>
          </reference>
        </references>
      </pivotArea>
    </format>
    <format dxfId="817">
      <pivotArea dataOnly="0" labelOnly="1" outline="0" fieldPosition="0">
        <references count="2">
          <reference field="1" count="1" selected="0">
            <x v="1"/>
          </reference>
          <reference field="2" count="1">
            <x v="10"/>
          </reference>
        </references>
      </pivotArea>
    </format>
    <format dxfId="816">
      <pivotArea dataOnly="0" labelOnly="1" outline="0" fieldPosition="0">
        <references count="2">
          <reference field="1" count="1" selected="0">
            <x v="1"/>
          </reference>
          <reference field="2" count="1" defaultSubtotal="1">
            <x v="10"/>
          </reference>
        </references>
      </pivotArea>
    </format>
    <format dxfId="815">
      <pivotArea dataOnly="0" labelOnly="1" outline="0" fieldPosition="0">
        <references count="2">
          <reference field="1" count="1" selected="0">
            <x v="2"/>
          </reference>
          <reference field="2" count="3">
            <x v="5"/>
            <x v="11"/>
            <x v="13"/>
          </reference>
        </references>
      </pivotArea>
    </format>
    <format dxfId="814">
      <pivotArea dataOnly="0" labelOnly="1" outline="0" fieldPosition="0">
        <references count="2">
          <reference field="1" count="1" selected="0">
            <x v="3"/>
          </reference>
          <reference field="2" count="4">
            <x v="2"/>
            <x v="3"/>
            <x v="4"/>
            <x v="7"/>
          </reference>
        </references>
      </pivotArea>
    </format>
    <format dxfId="813">
      <pivotArea dataOnly="0" labelOnly="1" outline="0" fieldPosition="0">
        <references count="2">
          <reference field="1" count="1" selected="0">
            <x v="3"/>
          </reference>
          <reference field="2" count="4" defaultSubtotal="1">
            <x v="2"/>
            <x v="3"/>
            <x v="4"/>
            <x v="7"/>
          </reference>
        </references>
      </pivotArea>
    </format>
    <format dxfId="812">
      <pivotArea dataOnly="0" labelOnly="1" outline="0" fieldPosition="0">
        <references count="2">
          <reference field="1" count="1" selected="0">
            <x v="4"/>
          </reference>
          <reference field="2" count="1">
            <x v="1"/>
          </reference>
        </references>
      </pivotArea>
    </format>
    <format dxfId="811">
      <pivotArea dataOnly="0" labelOnly="1" outline="0" fieldPosition="0">
        <references count="2">
          <reference field="1" count="1" selected="0">
            <x v="4"/>
          </reference>
          <reference field="2" count="1" defaultSubtotal="1">
            <x v="1"/>
          </reference>
        </references>
      </pivotArea>
    </format>
    <format dxfId="810">
      <pivotArea dataOnly="0" labelOnly="1" outline="0" fieldPosition="0">
        <references count="2">
          <reference field="1" count="1" selected="0">
            <x v="5"/>
          </reference>
          <reference field="2" count="1">
            <x v="12"/>
          </reference>
        </references>
      </pivotArea>
    </format>
    <format dxfId="809">
      <pivotArea dataOnly="0" labelOnly="1" outline="0" fieldPosition="0">
        <references count="2">
          <reference field="1" count="1" selected="0">
            <x v="5"/>
          </reference>
          <reference field="2" count="1" defaultSubtotal="1">
            <x v="12"/>
          </reference>
        </references>
      </pivotArea>
    </format>
    <format dxfId="808">
      <pivotArea dataOnly="0" labelOnly="1" outline="0" fieldPosition="0">
        <references count="2">
          <reference field="1" count="1" selected="0">
            <x v="6"/>
          </reference>
          <reference field="2" count="1">
            <x v="15"/>
          </reference>
        </references>
      </pivotArea>
    </format>
    <format dxfId="807">
      <pivotArea dataOnly="0" labelOnly="1" outline="0" fieldPosition="0">
        <references count="2">
          <reference field="1" count="1" selected="0">
            <x v="6"/>
          </reference>
          <reference field="2" count="1" defaultSubtotal="1">
            <x v="15"/>
          </reference>
        </references>
      </pivotArea>
    </format>
    <format dxfId="806">
      <pivotArea dataOnly="0" labelOnly="1" outline="0" fieldPosition="0">
        <references count="2">
          <reference field="1" count="1" selected="0">
            <x v="7"/>
          </reference>
          <reference field="2" count="2">
            <x v="16"/>
            <x v="17"/>
          </reference>
        </references>
      </pivotArea>
    </format>
    <format dxfId="805">
      <pivotArea dataOnly="0" labelOnly="1" outline="0" fieldPosition="0">
        <references count="2">
          <reference field="1" count="1" selected="0">
            <x v="7"/>
          </reference>
          <reference field="2" count="2" defaultSubtotal="1">
            <x v="16"/>
            <x v="17"/>
          </reference>
        </references>
      </pivotArea>
    </format>
    <format dxfId="804">
      <pivotArea dataOnly="0" labelOnly="1" outline="0" fieldPosition="0">
        <references count="2">
          <reference field="1" count="1" selected="0">
            <x v="8"/>
          </reference>
          <reference field="2" count="3">
            <x v="9"/>
            <x v="14"/>
            <x v="18"/>
          </reference>
        </references>
      </pivotArea>
    </format>
    <format dxfId="803">
      <pivotArea dataOnly="0" labelOnly="1" outline="0" fieldPosition="0">
        <references count="2">
          <reference field="1" count="1" selected="0">
            <x v="8"/>
          </reference>
          <reference field="2" count="3" defaultSubtotal="1">
            <x v="9"/>
            <x v="14"/>
            <x v="18"/>
          </reference>
        </references>
      </pivotArea>
    </format>
    <format dxfId="802">
      <pivotArea dataOnly="0" labelOnly="1" outline="0" fieldPosition="0">
        <references count="3">
          <reference field="1" count="1" selected="0">
            <x v="0"/>
          </reference>
          <reference field="2" count="1" selected="0">
            <x v="6"/>
          </reference>
          <reference field="3" count="12">
            <x v="3"/>
            <x v="8"/>
            <x v="9"/>
            <x v="10"/>
            <x v="16"/>
            <x v="29"/>
            <x v="41"/>
            <x v="43"/>
            <x v="63"/>
            <x v="64"/>
            <x v="85"/>
            <x v="87"/>
          </reference>
        </references>
      </pivotArea>
    </format>
    <format dxfId="801">
      <pivotArea dataOnly="0" labelOnly="1" outline="0" fieldPosition="0">
        <references count="3">
          <reference field="1" count="1" selected="0">
            <x v="0"/>
          </reference>
          <reference field="2" count="1" selected="0">
            <x v="8"/>
          </reference>
          <reference field="3" count="4">
            <x v="58"/>
            <x v="109"/>
            <x v="110"/>
            <x v="115"/>
          </reference>
        </references>
      </pivotArea>
    </format>
    <format dxfId="800">
      <pivotArea dataOnly="0" labelOnly="1" outline="0" fieldPosition="0">
        <references count="3">
          <reference field="1" count="1" selected="0">
            <x v="1"/>
          </reference>
          <reference field="2" count="1" selected="0">
            <x v="10"/>
          </reference>
          <reference field="3" count="5">
            <x v="18"/>
            <x v="70"/>
            <x v="84"/>
            <x v="91"/>
            <x v="111"/>
          </reference>
        </references>
      </pivotArea>
    </format>
    <format dxfId="799">
      <pivotArea dataOnly="0" labelOnly="1" outline="0" fieldPosition="0">
        <references count="3">
          <reference field="1" count="1" selected="0">
            <x v="3"/>
          </reference>
          <reference field="2" count="1" selected="0">
            <x v="2"/>
          </reference>
          <reference field="3" count="6">
            <x v="23"/>
            <x v="24"/>
            <x v="26"/>
            <x v="27"/>
            <x v="39"/>
            <x v="114"/>
          </reference>
        </references>
      </pivotArea>
    </format>
    <format dxfId="798">
      <pivotArea dataOnly="0" labelOnly="1" outline="0" fieldPosition="0">
        <references count="3">
          <reference field="1" count="1" selected="0">
            <x v="3"/>
          </reference>
          <reference field="2" count="1" selected="0">
            <x v="3"/>
          </reference>
          <reference field="3" count="4">
            <x v="97"/>
            <x v="99"/>
            <x v="100"/>
            <x v="101"/>
          </reference>
        </references>
      </pivotArea>
    </format>
    <format dxfId="797">
      <pivotArea dataOnly="0" labelOnly="1" outline="0" fieldPosition="0">
        <references count="3">
          <reference field="1" count="1" selected="0">
            <x v="3"/>
          </reference>
          <reference field="2" count="1" selected="0">
            <x v="4"/>
          </reference>
          <reference field="3" count="6">
            <x v="52"/>
            <x v="53"/>
            <x v="69"/>
            <x v="73"/>
            <x v="76"/>
            <x v="77"/>
          </reference>
        </references>
      </pivotArea>
    </format>
    <format dxfId="796">
      <pivotArea dataOnly="0" labelOnly="1" outline="0" fieldPosition="0">
        <references count="3">
          <reference field="1" count="1" selected="0">
            <x v="3"/>
          </reference>
          <reference field="2" count="1" selected="0">
            <x v="7"/>
          </reference>
          <reference field="3" count="2">
            <x v="6"/>
            <x v="108"/>
          </reference>
        </references>
      </pivotArea>
    </format>
    <format dxfId="795">
      <pivotArea dataOnly="0" labelOnly="1" outline="0" fieldPosition="0">
        <references count="3">
          <reference field="1" count="1" selected="0">
            <x v="4"/>
          </reference>
          <reference field="2" count="1" selected="0">
            <x v="1"/>
          </reference>
          <reference field="3" count="6">
            <x v="7"/>
            <x v="36"/>
            <x v="37"/>
            <x v="38"/>
            <x v="40"/>
            <x v="61"/>
          </reference>
        </references>
      </pivotArea>
    </format>
    <format dxfId="794">
      <pivotArea dataOnly="0" labelOnly="1" outline="0" fieldPosition="0">
        <references count="3">
          <reference field="1" count="1" selected="0">
            <x v="5"/>
          </reference>
          <reference field="2" count="1" selected="0">
            <x v="12"/>
          </reference>
          <reference field="3" count="5">
            <x v="1"/>
            <x v="79"/>
            <x v="80"/>
            <x v="94"/>
            <x v="106"/>
          </reference>
        </references>
      </pivotArea>
    </format>
    <format dxfId="793">
      <pivotArea dataOnly="0" labelOnly="1" outline="0" fieldPosition="0">
        <references count="3">
          <reference field="1" count="1" selected="0">
            <x v="6"/>
          </reference>
          <reference field="2" count="1" selected="0">
            <x v="15"/>
          </reference>
          <reference field="3" count="1">
            <x v="54"/>
          </reference>
        </references>
      </pivotArea>
    </format>
    <format dxfId="792">
      <pivotArea dataOnly="0" labelOnly="1" outline="0" fieldPosition="0">
        <references count="3">
          <reference field="1" count="1" selected="0">
            <x v="7"/>
          </reference>
          <reference field="2" count="1" selected="0">
            <x v="16"/>
          </reference>
          <reference field="3" count="10">
            <x v="0"/>
            <x v="46"/>
            <x v="59"/>
            <x v="78"/>
            <x v="81"/>
            <x v="82"/>
            <x v="83"/>
            <x v="86"/>
            <x v="89"/>
            <x v="93"/>
          </reference>
        </references>
      </pivotArea>
    </format>
    <format dxfId="791">
      <pivotArea dataOnly="0" labelOnly="1" outline="0" fieldPosition="0">
        <references count="3">
          <reference field="1" count="1" selected="0">
            <x v="7"/>
          </reference>
          <reference field="2" count="1" selected="0">
            <x v="17"/>
          </reference>
          <reference field="3" count="11">
            <x v="19"/>
            <x v="20"/>
            <x v="25"/>
            <x v="71"/>
            <x v="72"/>
            <x v="74"/>
            <x v="75"/>
            <x v="88"/>
            <x v="90"/>
            <x v="95"/>
            <x v="96"/>
          </reference>
        </references>
      </pivotArea>
    </format>
    <format dxfId="790">
      <pivotArea dataOnly="0" labelOnly="1" outline="0" fieldPosition="0">
        <references count="3">
          <reference field="1" count="1" selected="0">
            <x v="8"/>
          </reference>
          <reference field="2" count="1" selected="0">
            <x v="9"/>
          </reference>
          <reference field="3" count="23">
            <x v="2"/>
            <x v="21"/>
            <x v="22"/>
            <x v="30"/>
            <x v="31"/>
            <x v="32"/>
            <x v="34"/>
            <x v="42"/>
            <x v="44"/>
            <x v="45"/>
            <x v="47"/>
            <x v="48"/>
            <x v="50"/>
            <x v="55"/>
            <x v="60"/>
            <x v="62"/>
            <x v="65"/>
            <x v="102"/>
            <x v="103"/>
            <x v="104"/>
            <x v="105"/>
            <x v="107"/>
            <x v="112"/>
          </reference>
        </references>
      </pivotArea>
    </format>
    <format dxfId="789">
      <pivotArea dataOnly="0" labelOnly="1" outline="0" fieldPosition="0">
        <references count="3">
          <reference field="1" count="1" selected="0">
            <x v="8"/>
          </reference>
          <reference field="2" count="1" selected="0">
            <x v="14"/>
          </reference>
          <reference field="3" count="6">
            <x v="4"/>
            <x v="5"/>
            <x v="15"/>
            <x v="49"/>
            <x v="51"/>
            <x v="103"/>
          </reference>
        </references>
      </pivotArea>
    </format>
    <format dxfId="788">
      <pivotArea dataOnly="0" labelOnly="1" outline="0" fieldPosition="0">
        <references count="3">
          <reference field="1" count="1" selected="0">
            <x v="8"/>
          </reference>
          <reference field="2" count="1" selected="0">
            <x v="18"/>
          </reference>
          <reference field="3" count="1">
            <x v="35"/>
          </reference>
        </references>
      </pivotArea>
    </format>
    <format dxfId="787">
      <pivotArea dataOnly="0" labelOnly="1" outline="0" fieldPosition="0">
        <references count="1">
          <reference field="4294967294" count="1">
            <x v="0"/>
          </reference>
        </references>
      </pivotArea>
    </format>
    <format dxfId="786">
      <pivotArea field="1" type="button" dataOnly="0" labelOnly="1" outline="0" axis="axisRow" fieldPosition="1"/>
    </format>
    <format dxfId="785">
      <pivotArea field="2" type="button" dataOnly="0" labelOnly="1" outline="0" axis="axisRow" fieldPosition="2"/>
    </format>
    <format dxfId="784">
      <pivotArea field="3" type="button" dataOnly="0" labelOnly="1" outline="0" axis="axisRow" fieldPosition="3"/>
    </format>
    <format dxfId="783">
      <pivotArea dataOnly="0" labelOnly="1" outline="0" fieldPosition="0">
        <references count="1">
          <reference field="4294967294" count="1">
            <x v="0"/>
          </reference>
        </references>
      </pivotArea>
    </format>
    <format dxfId="782">
      <pivotArea field="-2" type="button" dataOnly="0" labelOnly="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5D41612-8526-4DE7-A16F-51B0B7C71AC8}" name="TablaDinámica4" cacheId="2" applyNumberFormats="0" applyBorderFormats="0" applyFontFormats="0" applyPatternFormats="0" applyAlignmentFormats="0" applyWidthHeightFormats="1" dataCaption="Valores" missingCaption="(en blanco)" updatedVersion="6" minRefreshableVersion="3" itemPrintTitles="1" createdVersion="6" indent="0" compact="0" compactData="0" gridDropZones="1" multipleFieldFilters="0">
  <location ref="A7:F14" firstHeaderRow="1" firstDataRow="2" firstDataCol="4" rowPageCount="1" colPageCount="1"/>
  <pivotFields count="39">
    <pivotField compact="0" outline="0" showAll="0"/>
    <pivotField axis="axisRow" subtotalCaption="Total" compact="0" outline="0" showAll="0">
      <items count="11">
        <item x="0"/>
        <item x="3"/>
        <item sd="0" x="1"/>
        <item x="4"/>
        <item x="5"/>
        <item x="6"/>
        <item x="9"/>
        <item x="7"/>
        <item sd="0" x="2"/>
        <item x="8"/>
        <item t="default"/>
      </items>
    </pivotField>
    <pivotField axis="axisRow" subtotalCaption="Total" compact="0" outline="0" showAll="0">
      <items count="20">
        <item sd="0" x="17"/>
        <item sd="0" x="13"/>
        <item sd="0" x="9"/>
        <item sd="0" x="10"/>
        <item sd="0" x="11"/>
        <item sd="0" x="2"/>
        <item sd="0" x="0"/>
        <item sd="0" x="12"/>
        <item sd="0" x="1"/>
        <item sd="0" x="5"/>
        <item sd="0" x="8"/>
        <item sd="0" x="3"/>
        <item sd="0" x="14"/>
        <item sd="0" x="4"/>
        <item sd="0" x="6"/>
        <item sd="0" x="18"/>
        <item sd="0" x="15"/>
        <item sd="0" x="16"/>
        <item sd="0" x="7"/>
        <item t="default"/>
      </items>
    </pivotField>
    <pivotField axis="axisRow" compact="0" outline="0" showAll="0">
      <items count="118">
        <item x="91"/>
        <item x="85"/>
        <item x="26"/>
        <item x="0"/>
        <item x="49"/>
        <item x="50"/>
        <item x="77"/>
        <item x="79"/>
        <item x="1"/>
        <item x="2"/>
        <item x="3"/>
        <item x="114"/>
        <item x="16"/>
        <item x="17"/>
        <item x="18"/>
        <item x="51"/>
        <item x="4"/>
        <item x="19"/>
        <item x="55"/>
        <item x="101"/>
        <item x="102"/>
        <item x="27"/>
        <item x="28"/>
        <item x="61"/>
        <item x="62"/>
        <item x="103"/>
        <item x="63"/>
        <item x="64"/>
        <item x="20"/>
        <item x="5"/>
        <item x="29"/>
        <item x="30"/>
        <item x="31"/>
        <item x="115"/>
        <item x="32"/>
        <item x="54"/>
        <item x="80"/>
        <item x="81"/>
        <item x="82"/>
        <item x="65"/>
        <item x="83"/>
        <item x="6"/>
        <item x="33"/>
        <item x="7"/>
        <item x="34"/>
        <item x="35"/>
        <item x="92"/>
        <item x="36"/>
        <item x="37"/>
        <item x="52"/>
        <item x="38"/>
        <item x="53"/>
        <item x="71"/>
        <item x="72"/>
        <item x="116"/>
        <item x="39"/>
        <item x="22"/>
        <item x="21"/>
        <item x="12"/>
        <item x="93"/>
        <item x="40"/>
        <item x="84"/>
        <item x="41"/>
        <item x="8"/>
        <item x="9"/>
        <item x="42"/>
        <item x="24"/>
        <item x="25"/>
        <item x="112"/>
        <item x="73"/>
        <item x="56"/>
        <item x="104"/>
        <item x="105"/>
        <item x="74"/>
        <item x="106"/>
        <item x="107"/>
        <item x="75"/>
        <item x="76"/>
        <item x="94"/>
        <item x="86"/>
        <item x="87"/>
        <item x="95"/>
        <item x="96"/>
        <item x="97"/>
        <item x="57"/>
        <item x="10"/>
        <item x="98"/>
        <item x="11"/>
        <item x="108"/>
        <item x="99"/>
        <item x="109"/>
        <item x="58"/>
        <item x="113"/>
        <item x="100"/>
        <item x="88"/>
        <item x="110"/>
        <item x="111"/>
        <item x="67"/>
        <item x="60"/>
        <item x="68"/>
        <item x="69"/>
        <item x="70"/>
        <item x="43"/>
        <item x="44"/>
        <item x="45"/>
        <item x="46"/>
        <item x="89"/>
        <item x="47"/>
        <item x="78"/>
        <item x="13"/>
        <item x="14"/>
        <item x="59"/>
        <item x="48"/>
        <item x="23"/>
        <item x="66"/>
        <item x="15"/>
        <item x="90"/>
        <item t="default"/>
      </items>
    </pivotField>
    <pivotField compact="0" outline="0" showAll="0"/>
    <pivotField compact="0" outline="0" showAll="0"/>
    <pivotField compact="0" outline="0" showAll="0"/>
    <pivotField compact="0" numFmtId="14" outline="0" showAll="0"/>
    <pivotField compact="0" outline="0" showAll="0"/>
    <pivotField compact="0" outline="0" showAll="0"/>
    <pivotField dataField="1" compact="0" outline="0" showAll="0"/>
    <pivotField axis="axisRow" compact="0" outline="0" showAll="0">
      <items count="10">
        <item sd="0" x="2"/>
        <item sd="0" x="8"/>
        <item sd="0" x="7"/>
        <item sd="0" x="5"/>
        <item sd="0" x="0"/>
        <item sd="0" x="3"/>
        <item sd="0" x="1"/>
        <item sd="0" x="6"/>
        <item sd="0" x="4"/>
        <item t="default"/>
      </items>
    </pivotField>
    <pivotField dataField="1" compact="0" outline="0" showAll="0"/>
    <pivotField compact="0" outline="0" showAll="0"/>
    <pivotField compact="0" outline="0" showAll="0"/>
    <pivotField compact="0" outline="0" showAll="0"/>
    <pivotField name="Trimestre 1" axis="axisPage" compact="0" outline="0" showAll="0">
      <items count="3">
        <item x="0"/>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11"/>
    <field x="1"/>
    <field x="2"/>
    <field x="3"/>
  </rowFields>
  <rowItems count="6">
    <i>
      <x/>
    </i>
    <i>
      <x v="2"/>
    </i>
    <i>
      <x v="3"/>
    </i>
    <i>
      <x v="6"/>
    </i>
    <i>
      <x v="7"/>
    </i>
    <i t="grand">
      <x/>
    </i>
  </rowItems>
  <colFields count="1">
    <field x="-2"/>
  </colFields>
  <colItems count="2">
    <i>
      <x/>
    </i>
    <i i="1">
      <x v="1"/>
    </i>
  </colItems>
  <pageFields count="1">
    <pageField fld="16" item="1" hier="-1"/>
  </pageFields>
  <dataFields count="2">
    <dataField name="Peso actividad" fld="10" baseField="3" baseItem="3"/>
    <dataField name="Suma de Valor real" fld="12" baseField="0" baseItem="0"/>
  </dataFields>
  <formats count="93">
    <format dxfId="777">
      <pivotArea type="all" dataOnly="0" outline="0" fieldPosition="0"/>
    </format>
    <format dxfId="776">
      <pivotArea outline="0" collapsedLevelsAreSubtotals="1" fieldPosition="0"/>
    </format>
    <format dxfId="775">
      <pivotArea type="origin" dataOnly="0" labelOnly="1" outline="0" fieldPosition="0"/>
    </format>
    <format dxfId="774">
      <pivotArea field="-2" type="button" dataOnly="0" labelOnly="1" outline="0" axis="axisCol" fieldPosition="0"/>
    </format>
    <format dxfId="773">
      <pivotArea type="topRight" dataOnly="0" labelOnly="1" outline="0" fieldPosition="0"/>
    </format>
    <format dxfId="772">
      <pivotArea field="1" type="button" dataOnly="0" labelOnly="1" outline="0" axis="axisRow" fieldPosition="1"/>
    </format>
    <format dxfId="771">
      <pivotArea field="2" type="button" dataOnly="0" labelOnly="1" outline="0" axis="axisRow" fieldPosition="2"/>
    </format>
    <format dxfId="770">
      <pivotArea field="3" type="button" dataOnly="0" labelOnly="1" outline="0" axis="axisRow" fieldPosition="3"/>
    </format>
    <format dxfId="769">
      <pivotArea dataOnly="0" labelOnly="1" outline="0" fieldPosition="0">
        <references count="1">
          <reference field="1" count="0"/>
        </references>
      </pivotArea>
    </format>
    <format dxfId="768">
      <pivotArea dataOnly="0" labelOnly="1" outline="0" fieldPosition="0">
        <references count="1">
          <reference field="1" count="0" defaultSubtotal="1"/>
        </references>
      </pivotArea>
    </format>
    <format dxfId="767">
      <pivotArea dataOnly="0" labelOnly="1" grandRow="1" outline="0" fieldPosition="0"/>
    </format>
    <format dxfId="766">
      <pivotArea dataOnly="0" labelOnly="1" outline="0" fieldPosition="0">
        <references count="2">
          <reference field="1" count="1" selected="0">
            <x v="0"/>
          </reference>
          <reference field="2" count="2">
            <x v="6"/>
            <x v="8"/>
          </reference>
        </references>
      </pivotArea>
    </format>
    <format dxfId="765">
      <pivotArea dataOnly="0" labelOnly="1" outline="0" fieldPosition="0">
        <references count="2">
          <reference field="1" count="1" selected="0">
            <x v="0"/>
          </reference>
          <reference field="2" count="2" defaultSubtotal="1">
            <x v="6"/>
            <x v="8"/>
          </reference>
        </references>
      </pivotArea>
    </format>
    <format dxfId="764">
      <pivotArea dataOnly="0" labelOnly="1" outline="0" fieldPosition="0">
        <references count="2">
          <reference field="1" count="1" selected="0">
            <x v="1"/>
          </reference>
          <reference field="2" count="1">
            <x v="10"/>
          </reference>
        </references>
      </pivotArea>
    </format>
    <format dxfId="763">
      <pivotArea dataOnly="0" labelOnly="1" outline="0" fieldPosition="0">
        <references count="2">
          <reference field="1" count="1" selected="0">
            <x v="1"/>
          </reference>
          <reference field="2" count="1" defaultSubtotal="1">
            <x v="10"/>
          </reference>
        </references>
      </pivotArea>
    </format>
    <format dxfId="762">
      <pivotArea dataOnly="0" labelOnly="1" outline="0" fieldPosition="0">
        <references count="2">
          <reference field="1" count="1" selected="0">
            <x v="2"/>
          </reference>
          <reference field="2" count="3">
            <x v="5"/>
            <x v="11"/>
            <x v="13"/>
          </reference>
        </references>
      </pivotArea>
    </format>
    <format dxfId="761">
      <pivotArea dataOnly="0" labelOnly="1" outline="0" fieldPosition="0">
        <references count="2">
          <reference field="1" count="1" selected="0">
            <x v="3"/>
          </reference>
          <reference field="2" count="4">
            <x v="2"/>
            <x v="3"/>
            <x v="4"/>
            <x v="7"/>
          </reference>
        </references>
      </pivotArea>
    </format>
    <format dxfId="760">
      <pivotArea dataOnly="0" labelOnly="1" outline="0" fieldPosition="0">
        <references count="2">
          <reference field="1" count="1" selected="0">
            <x v="3"/>
          </reference>
          <reference field="2" count="4" defaultSubtotal="1">
            <x v="2"/>
            <x v="3"/>
            <x v="4"/>
            <x v="7"/>
          </reference>
        </references>
      </pivotArea>
    </format>
    <format dxfId="759">
      <pivotArea dataOnly="0" labelOnly="1" outline="0" fieldPosition="0">
        <references count="2">
          <reference field="1" count="1" selected="0">
            <x v="4"/>
          </reference>
          <reference field="2" count="1">
            <x v="1"/>
          </reference>
        </references>
      </pivotArea>
    </format>
    <format dxfId="758">
      <pivotArea dataOnly="0" labelOnly="1" outline="0" fieldPosition="0">
        <references count="2">
          <reference field="1" count="1" selected="0">
            <x v="4"/>
          </reference>
          <reference field="2" count="1" defaultSubtotal="1">
            <x v="1"/>
          </reference>
        </references>
      </pivotArea>
    </format>
    <format dxfId="757">
      <pivotArea dataOnly="0" labelOnly="1" outline="0" fieldPosition="0">
        <references count="2">
          <reference field="1" count="1" selected="0">
            <x v="5"/>
          </reference>
          <reference field="2" count="1">
            <x v="12"/>
          </reference>
        </references>
      </pivotArea>
    </format>
    <format dxfId="756">
      <pivotArea dataOnly="0" labelOnly="1" outline="0" fieldPosition="0">
        <references count="2">
          <reference field="1" count="1" selected="0">
            <x v="5"/>
          </reference>
          <reference field="2" count="1" defaultSubtotal="1">
            <x v="12"/>
          </reference>
        </references>
      </pivotArea>
    </format>
    <format dxfId="755">
      <pivotArea dataOnly="0" labelOnly="1" outline="0" fieldPosition="0">
        <references count="2">
          <reference field="1" count="1" selected="0">
            <x v="6"/>
          </reference>
          <reference field="2" count="1">
            <x v="15"/>
          </reference>
        </references>
      </pivotArea>
    </format>
    <format dxfId="754">
      <pivotArea dataOnly="0" labelOnly="1" outline="0" fieldPosition="0">
        <references count="2">
          <reference field="1" count="1" selected="0">
            <x v="6"/>
          </reference>
          <reference field="2" count="1" defaultSubtotal="1">
            <x v="15"/>
          </reference>
        </references>
      </pivotArea>
    </format>
    <format dxfId="753">
      <pivotArea dataOnly="0" labelOnly="1" outline="0" fieldPosition="0">
        <references count="2">
          <reference field="1" count="1" selected="0">
            <x v="7"/>
          </reference>
          <reference field="2" count="2">
            <x v="16"/>
            <x v="17"/>
          </reference>
        </references>
      </pivotArea>
    </format>
    <format dxfId="752">
      <pivotArea dataOnly="0" labelOnly="1" outline="0" fieldPosition="0">
        <references count="2">
          <reference field="1" count="1" selected="0">
            <x v="7"/>
          </reference>
          <reference field="2" count="2" defaultSubtotal="1">
            <x v="16"/>
            <x v="17"/>
          </reference>
        </references>
      </pivotArea>
    </format>
    <format dxfId="751">
      <pivotArea dataOnly="0" labelOnly="1" outline="0" fieldPosition="0">
        <references count="2">
          <reference field="1" count="1" selected="0">
            <x v="8"/>
          </reference>
          <reference field="2" count="3">
            <x v="9"/>
            <x v="14"/>
            <x v="18"/>
          </reference>
        </references>
      </pivotArea>
    </format>
    <format dxfId="750">
      <pivotArea dataOnly="0" labelOnly="1" outline="0" fieldPosition="0">
        <references count="2">
          <reference field="1" count="1" selected="0">
            <x v="8"/>
          </reference>
          <reference field="2" count="3" defaultSubtotal="1">
            <x v="9"/>
            <x v="14"/>
            <x v="18"/>
          </reference>
        </references>
      </pivotArea>
    </format>
    <format dxfId="749">
      <pivotArea dataOnly="0" labelOnly="1" outline="0" fieldPosition="0">
        <references count="3">
          <reference field="1" count="1" selected="0">
            <x v="0"/>
          </reference>
          <reference field="2" count="1" selected="0">
            <x v="6"/>
          </reference>
          <reference field="3" count="12">
            <x v="3"/>
            <x v="8"/>
            <x v="9"/>
            <x v="10"/>
            <x v="16"/>
            <x v="29"/>
            <x v="41"/>
            <x v="43"/>
            <x v="63"/>
            <x v="64"/>
            <x v="85"/>
            <x v="87"/>
          </reference>
        </references>
      </pivotArea>
    </format>
    <format dxfId="748">
      <pivotArea dataOnly="0" labelOnly="1" outline="0" fieldPosition="0">
        <references count="3">
          <reference field="1" count="1" selected="0">
            <x v="0"/>
          </reference>
          <reference field="2" count="1" selected="0">
            <x v="8"/>
          </reference>
          <reference field="3" count="4">
            <x v="58"/>
            <x v="109"/>
            <x v="110"/>
            <x v="115"/>
          </reference>
        </references>
      </pivotArea>
    </format>
    <format dxfId="747">
      <pivotArea dataOnly="0" labelOnly="1" outline="0" fieldPosition="0">
        <references count="3">
          <reference field="1" count="1" selected="0">
            <x v="1"/>
          </reference>
          <reference field="2" count="1" selected="0">
            <x v="10"/>
          </reference>
          <reference field="3" count="5">
            <x v="18"/>
            <x v="70"/>
            <x v="84"/>
            <x v="91"/>
            <x v="111"/>
          </reference>
        </references>
      </pivotArea>
    </format>
    <format dxfId="746">
      <pivotArea dataOnly="0" labelOnly="1" outline="0" fieldPosition="0">
        <references count="3">
          <reference field="1" count="1" selected="0">
            <x v="3"/>
          </reference>
          <reference field="2" count="1" selected="0">
            <x v="2"/>
          </reference>
          <reference field="3" count="6">
            <x v="23"/>
            <x v="24"/>
            <x v="26"/>
            <x v="27"/>
            <x v="39"/>
            <x v="114"/>
          </reference>
        </references>
      </pivotArea>
    </format>
    <format dxfId="745">
      <pivotArea dataOnly="0" labelOnly="1" outline="0" fieldPosition="0">
        <references count="3">
          <reference field="1" count="1" selected="0">
            <x v="3"/>
          </reference>
          <reference field="2" count="1" selected="0">
            <x v="3"/>
          </reference>
          <reference field="3" count="4">
            <x v="97"/>
            <x v="99"/>
            <x v="100"/>
            <x v="101"/>
          </reference>
        </references>
      </pivotArea>
    </format>
    <format dxfId="744">
      <pivotArea dataOnly="0" labelOnly="1" outline="0" fieldPosition="0">
        <references count="3">
          <reference field="1" count="1" selected="0">
            <x v="3"/>
          </reference>
          <reference field="2" count="1" selected="0">
            <x v="4"/>
          </reference>
          <reference field="3" count="6">
            <x v="52"/>
            <x v="53"/>
            <x v="69"/>
            <x v="73"/>
            <x v="76"/>
            <x v="77"/>
          </reference>
        </references>
      </pivotArea>
    </format>
    <format dxfId="743">
      <pivotArea dataOnly="0" labelOnly="1" outline="0" fieldPosition="0">
        <references count="3">
          <reference field="1" count="1" selected="0">
            <x v="3"/>
          </reference>
          <reference field="2" count="1" selected="0">
            <x v="7"/>
          </reference>
          <reference field="3" count="2">
            <x v="6"/>
            <x v="108"/>
          </reference>
        </references>
      </pivotArea>
    </format>
    <format dxfId="742">
      <pivotArea dataOnly="0" labelOnly="1" outline="0" fieldPosition="0">
        <references count="3">
          <reference field="1" count="1" selected="0">
            <x v="4"/>
          </reference>
          <reference field="2" count="1" selected="0">
            <x v="1"/>
          </reference>
          <reference field="3" count="6">
            <x v="7"/>
            <x v="36"/>
            <x v="37"/>
            <x v="38"/>
            <x v="40"/>
            <x v="61"/>
          </reference>
        </references>
      </pivotArea>
    </format>
    <format dxfId="741">
      <pivotArea dataOnly="0" labelOnly="1" outline="0" fieldPosition="0">
        <references count="3">
          <reference field="1" count="1" selected="0">
            <x v="5"/>
          </reference>
          <reference field="2" count="1" selected="0">
            <x v="12"/>
          </reference>
          <reference field="3" count="5">
            <x v="1"/>
            <x v="79"/>
            <x v="80"/>
            <x v="94"/>
            <x v="106"/>
          </reference>
        </references>
      </pivotArea>
    </format>
    <format dxfId="740">
      <pivotArea dataOnly="0" labelOnly="1" outline="0" fieldPosition="0">
        <references count="3">
          <reference field="1" count="1" selected="0">
            <x v="6"/>
          </reference>
          <reference field="2" count="1" selected="0">
            <x v="15"/>
          </reference>
          <reference field="3" count="1">
            <x v="54"/>
          </reference>
        </references>
      </pivotArea>
    </format>
    <format dxfId="739">
      <pivotArea dataOnly="0" labelOnly="1" outline="0" fieldPosition="0">
        <references count="3">
          <reference field="1" count="1" selected="0">
            <x v="7"/>
          </reference>
          <reference field="2" count="1" selected="0">
            <x v="16"/>
          </reference>
          <reference field="3" count="10">
            <x v="0"/>
            <x v="46"/>
            <x v="59"/>
            <x v="78"/>
            <x v="81"/>
            <x v="82"/>
            <x v="83"/>
            <x v="86"/>
            <x v="89"/>
            <x v="93"/>
          </reference>
        </references>
      </pivotArea>
    </format>
    <format dxfId="738">
      <pivotArea dataOnly="0" labelOnly="1" outline="0" fieldPosition="0">
        <references count="3">
          <reference field="1" count="1" selected="0">
            <x v="7"/>
          </reference>
          <reference field="2" count="1" selected="0">
            <x v="17"/>
          </reference>
          <reference field="3" count="11">
            <x v="19"/>
            <x v="20"/>
            <x v="25"/>
            <x v="71"/>
            <x v="72"/>
            <x v="74"/>
            <x v="75"/>
            <x v="88"/>
            <x v="90"/>
            <x v="95"/>
            <x v="96"/>
          </reference>
        </references>
      </pivotArea>
    </format>
    <format dxfId="737">
      <pivotArea dataOnly="0" labelOnly="1" outline="0" fieldPosition="0">
        <references count="3">
          <reference field="1" count="1" selected="0">
            <x v="8"/>
          </reference>
          <reference field="2" count="1" selected="0">
            <x v="9"/>
          </reference>
          <reference field="3" count="23">
            <x v="2"/>
            <x v="21"/>
            <x v="22"/>
            <x v="30"/>
            <x v="31"/>
            <x v="32"/>
            <x v="34"/>
            <x v="42"/>
            <x v="44"/>
            <x v="45"/>
            <x v="47"/>
            <x v="48"/>
            <x v="50"/>
            <x v="55"/>
            <x v="60"/>
            <x v="62"/>
            <x v="65"/>
            <x v="102"/>
            <x v="103"/>
            <x v="104"/>
            <x v="105"/>
            <x v="107"/>
            <x v="112"/>
          </reference>
        </references>
      </pivotArea>
    </format>
    <format dxfId="736">
      <pivotArea dataOnly="0" labelOnly="1" outline="0" fieldPosition="0">
        <references count="3">
          <reference field="1" count="1" selected="0">
            <x v="8"/>
          </reference>
          <reference field="2" count="1" selected="0">
            <x v="14"/>
          </reference>
          <reference field="3" count="6">
            <x v="4"/>
            <x v="5"/>
            <x v="15"/>
            <x v="49"/>
            <x v="51"/>
            <x v="103"/>
          </reference>
        </references>
      </pivotArea>
    </format>
    <format dxfId="735">
      <pivotArea dataOnly="0" labelOnly="1" outline="0" fieldPosition="0">
        <references count="3">
          <reference field="1" count="1" selected="0">
            <x v="8"/>
          </reference>
          <reference field="2" count="1" selected="0">
            <x v="18"/>
          </reference>
          <reference field="3" count="1">
            <x v="35"/>
          </reference>
        </references>
      </pivotArea>
    </format>
    <format dxfId="734">
      <pivotArea dataOnly="0" labelOnly="1" outline="0" fieldPosition="0">
        <references count="1">
          <reference field="4294967294" count="1">
            <x v="0"/>
          </reference>
        </references>
      </pivotArea>
    </format>
    <format dxfId="733">
      <pivotArea type="all" dataOnly="0" outline="0" fieldPosition="0"/>
    </format>
    <format dxfId="732">
      <pivotArea outline="0" collapsedLevelsAreSubtotals="1" fieldPosition="0"/>
    </format>
    <format dxfId="731">
      <pivotArea type="origin" dataOnly="0" labelOnly="1" outline="0" fieldPosition="0"/>
    </format>
    <format dxfId="730">
      <pivotArea field="-2" type="button" dataOnly="0" labelOnly="1" outline="0" axis="axisCol" fieldPosition="0"/>
    </format>
    <format dxfId="729">
      <pivotArea type="topRight" dataOnly="0" labelOnly="1" outline="0" fieldPosition="0"/>
    </format>
    <format dxfId="728">
      <pivotArea field="1" type="button" dataOnly="0" labelOnly="1" outline="0" axis="axisRow" fieldPosition="1"/>
    </format>
    <format dxfId="727">
      <pivotArea field="2" type="button" dataOnly="0" labelOnly="1" outline="0" axis="axisRow" fieldPosition="2"/>
    </format>
    <format dxfId="726">
      <pivotArea field="3" type="button" dataOnly="0" labelOnly="1" outline="0" axis="axisRow" fieldPosition="3"/>
    </format>
    <format dxfId="725">
      <pivotArea dataOnly="0" labelOnly="1" outline="0" fieldPosition="0">
        <references count="1">
          <reference field="1" count="0"/>
        </references>
      </pivotArea>
    </format>
    <format dxfId="724">
      <pivotArea dataOnly="0" labelOnly="1" outline="0" fieldPosition="0">
        <references count="1">
          <reference field="1" count="0" defaultSubtotal="1"/>
        </references>
      </pivotArea>
    </format>
    <format dxfId="723">
      <pivotArea dataOnly="0" labelOnly="1" grandRow="1" outline="0" fieldPosition="0"/>
    </format>
    <format dxfId="722">
      <pivotArea dataOnly="0" labelOnly="1" outline="0" fieldPosition="0">
        <references count="2">
          <reference field="1" count="1" selected="0">
            <x v="0"/>
          </reference>
          <reference field="2" count="2">
            <x v="6"/>
            <x v="8"/>
          </reference>
        </references>
      </pivotArea>
    </format>
    <format dxfId="721">
      <pivotArea dataOnly="0" labelOnly="1" outline="0" fieldPosition="0">
        <references count="2">
          <reference field="1" count="1" selected="0">
            <x v="0"/>
          </reference>
          <reference field="2" count="2" defaultSubtotal="1">
            <x v="6"/>
            <x v="8"/>
          </reference>
        </references>
      </pivotArea>
    </format>
    <format dxfId="720">
      <pivotArea dataOnly="0" labelOnly="1" outline="0" fieldPosition="0">
        <references count="2">
          <reference field="1" count="1" selected="0">
            <x v="1"/>
          </reference>
          <reference field="2" count="1">
            <x v="10"/>
          </reference>
        </references>
      </pivotArea>
    </format>
    <format dxfId="719">
      <pivotArea dataOnly="0" labelOnly="1" outline="0" fieldPosition="0">
        <references count="2">
          <reference field="1" count="1" selected="0">
            <x v="1"/>
          </reference>
          <reference field="2" count="1" defaultSubtotal="1">
            <x v="10"/>
          </reference>
        </references>
      </pivotArea>
    </format>
    <format dxfId="718">
      <pivotArea dataOnly="0" labelOnly="1" outline="0" fieldPosition="0">
        <references count="2">
          <reference field="1" count="1" selected="0">
            <x v="2"/>
          </reference>
          <reference field="2" count="3">
            <x v="5"/>
            <x v="11"/>
            <x v="13"/>
          </reference>
        </references>
      </pivotArea>
    </format>
    <format dxfId="717">
      <pivotArea dataOnly="0" labelOnly="1" outline="0" fieldPosition="0">
        <references count="2">
          <reference field="1" count="1" selected="0">
            <x v="3"/>
          </reference>
          <reference field="2" count="4">
            <x v="2"/>
            <x v="3"/>
            <x v="4"/>
            <x v="7"/>
          </reference>
        </references>
      </pivotArea>
    </format>
    <format dxfId="716">
      <pivotArea dataOnly="0" labelOnly="1" outline="0" fieldPosition="0">
        <references count="2">
          <reference field="1" count="1" selected="0">
            <x v="3"/>
          </reference>
          <reference field="2" count="4" defaultSubtotal="1">
            <x v="2"/>
            <x v="3"/>
            <x v="4"/>
            <x v="7"/>
          </reference>
        </references>
      </pivotArea>
    </format>
    <format dxfId="715">
      <pivotArea dataOnly="0" labelOnly="1" outline="0" fieldPosition="0">
        <references count="2">
          <reference field="1" count="1" selected="0">
            <x v="4"/>
          </reference>
          <reference field="2" count="1">
            <x v="1"/>
          </reference>
        </references>
      </pivotArea>
    </format>
    <format dxfId="714">
      <pivotArea dataOnly="0" labelOnly="1" outline="0" fieldPosition="0">
        <references count="2">
          <reference field="1" count="1" selected="0">
            <x v="4"/>
          </reference>
          <reference field="2" count="1" defaultSubtotal="1">
            <x v="1"/>
          </reference>
        </references>
      </pivotArea>
    </format>
    <format dxfId="713">
      <pivotArea dataOnly="0" labelOnly="1" outline="0" fieldPosition="0">
        <references count="2">
          <reference field="1" count="1" selected="0">
            <x v="5"/>
          </reference>
          <reference field="2" count="1">
            <x v="12"/>
          </reference>
        </references>
      </pivotArea>
    </format>
    <format dxfId="712">
      <pivotArea dataOnly="0" labelOnly="1" outline="0" fieldPosition="0">
        <references count="2">
          <reference field="1" count="1" selected="0">
            <x v="5"/>
          </reference>
          <reference field="2" count="1" defaultSubtotal="1">
            <x v="12"/>
          </reference>
        </references>
      </pivotArea>
    </format>
    <format dxfId="711">
      <pivotArea dataOnly="0" labelOnly="1" outline="0" fieldPosition="0">
        <references count="2">
          <reference field="1" count="1" selected="0">
            <x v="6"/>
          </reference>
          <reference field="2" count="1">
            <x v="15"/>
          </reference>
        </references>
      </pivotArea>
    </format>
    <format dxfId="710">
      <pivotArea dataOnly="0" labelOnly="1" outline="0" fieldPosition="0">
        <references count="2">
          <reference field="1" count="1" selected="0">
            <x v="6"/>
          </reference>
          <reference field="2" count="1" defaultSubtotal="1">
            <x v="15"/>
          </reference>
        </references>
      </pivotArea>
    </format>
    <format dxfId="709">
      <pivotArea dataOnly="0" labelOnly="1" outline="0" fieldPosition="0">
        <references count="2">
          <reference field="1" count="1" selected="0">
            <x v="7"/>
          </reference>
          <reference field="2" count="2">
            <x v="16"/>
            <x v="17"/>
          </reference>
        </references>
      </pivotArea>
    </format>
    <format dxfId="708">
      <pivotArea dataOnly="0" labelOnly="1" outline="0" fieldPosition="0">
        <references count="2">
          <reference field="1" count="1" selected="0">
            <x v="7"/>
          </reference>
          <reference field="2" count="2" defaultSubtotal="1">
            <x v="16"/>
            <x v="17"/>
          </reference>
        </references>
      </pivotArea>
    </format>
    <format dxfId="707">
      <pivotArea dataOnly="0" labelOnly="1" outline="0" fieldPosition="0">
        <references count="2">
          <reference field="1" count="1" selected="0">
            <x v="8"/>
          </reference>
          <reference field="2" count="3">
            <x v="9"/>
            <x v="14"/>
            <x v="18"/>
          </reference>
        </references>
      </pivotArea>
    </format>
    <format dxfId="706">
      <pivotArea dataOnly="0" labelOnly="1" outline="0" fieldPosition="0">
        <references count="2">
          <reference field="1" count="1" selected="0">
            <x v="8"/>
          </reference>
          <reference field="2" count="3" defaultSubtotal="1">
            <x v="9"/>
            <x v="14"/>
            <x v="18"/>
          </reference>
        </references>
      </pivotArea>
    </format>
    <format dxfId="705">
      <pivotArea dataOnly="0" labelOnly="1" outline="0" fieldPosition="0">
        <references count="3">
          <reference field="1" count="1" selected="0">
            <x v="0"/>
          </reference>
          <reference field="2" count="1" selected="0">
            <x v="6"/>
          </reference>
          <reference field="3" count="12">
            <x v="3"/>
            <x v="8"/>
            <x v="9"/>
            <x v="10"/>
            <x v="16"/>
            <x v="29"/>
            <x v="41"/>
            <x v="43"/>
            <x v="63"/>
            <x v="64"/>
            <x v="85"/>
            <x v="87"/>
          </reference>
        </references>
      </pivotArea>
    </format>
    <format dxfId="704">
      <pivotArea dataOnly="0" labelOnly="1" outline="0" fieldPosition="0">
        <references count="3">
          <reference field="1" count="1" selected="0">
            <x v="0"/>
          </reference>
          <reference field="2" count="1" selected="0">
            <x v="8"/>
          </reference>
          <reference field="3" count="4">
            <x v="58"/>
            <x v="109"/>
            <x v="110"/>
            <x v="115"/>
          </reference>
        </references>
      </pivotArea>
    </format>
    <format dxfId="703">
      <pivotArea dataOnly="0" labelOnly="1" outline="0" fieldPosition="0">
        <references count="3">
          <reference field="1" count="1" selected="0">
            <x v="1"/>
          </reference>
          <reference field="2" count="1" selected="0">
            <x v="10"/>
          </reference>
          <reference field="3" count="5">
            <x v="18"/>
            <x v="70"/>
            <x v="84"/>
            <x v="91"/>
            <x v="111"/>
          </reference>
        </references>
      </pivotArea>
    </format>
    <format dxfId="702">
      <pivotArea dataOnly="0" labelOnly="1" outline="0" fieldPosition="0">
        <references count="3">
          <reference field="1" count="1" selected="0">
            <x v="3"/>
          </reference>
          <reference field="2" count="1" selected="0">
            <x v="2"/>
          </reference>
          <reference field="3" count="6">
            <x v="23"/>
            <x v="24"/>
            <x v="26"/>
            <x v="27"/>
            <x v="39"/>
            <x v="114"/>
          </reference>
        </references>
      </pivotArea>
    </format>
    <format dxfId="701">
      <pivotArea dataOnly="0" labelOnly="1" outline="0" fieldPosition="0">
        <references count="3">
          <reference field="1" count="1" selected="0">
            <x v="3"/>
          </reference>
          <reference field="2" count="1" selected="0">
            <x v="3"/>
          </reference>
          <reference field="3" count="4">
            <x v="97"/>
            <x v="99"/>
            <x v="100"/>
            <x v="101"/>
          </reference>
        </references>
      </pivotArea>
    </format>
    <format dxfId="700">
      <pivotArea dataOnly="0" labelOnly="1" outline="0" fieldPosition="0">
        <references count="3">
          <reference field="1" count="1" selected="0">
            <x v="3"/>
          </reference>
          <reference field="2" count="1" selected="0">
            <x v="4"/>
          </reference>
          <reference field="3" count="6">
            <x v="52"/>
            <x v="53"/>
            <x v="69"/>
            <x v="73"/>
            <x v="76"/>
            <x v="77"/>
          </reference>
        </references>
      </pivotArea>
    </format>
    <format dxfId="699">
      <pivotArea dataOnly="0" labelOnly="1" outline="0" fieldPosition="0">
        <references count="3">
          <reference field="1" count="1" selected="0">
            <x v="3"/>
          </reference>
          <reference field="2" count="1" selected="0">
            <x v="7"/>
          </reference>
          <reference field="3" count="2">
            <x v="6"/>
            <x v="108"/>
          </reference>
        </references>
      </pivotArea>
    </format>
    <format dxfId="698">
      <pivotArea dataOnly="0" labelOnly="1" outline="0" fieldPosition="0">
        <references count="3">
          <reference field="1" count="1" selected="0">
            <x v="4"/>
          </reference>
          <reference field="2" count="1" selected="0">
            <x v="1"/>
          </reference>
          <reference field="3" count="6">
            <x v="7"/>
            <x v="36"/>
            <x v="37"/>
            <x v="38"/>
            <x v="40"/>
            <x v="61"/>
          </reference>
        </references>
      </pivotArea>
    </format>
    <format dxfId="697">
      <pivotArea dataOnly="0" labelOnly="1" outline="0" fieldPosition="0">
        <references count="3">
          <reference field="1" count="1" selected="0">
            <x v="5"/>
          </reference>
          <reference field="2" count="1" selected="0">
            <x v="12"/>
          </reference>
          <reference field="3" count="5">
            <x v="1"/>
            <x v="79"/>
            <x v="80"/>
            <x v="94"/>
            <x v="106"/>
          </reference>
        </references>
      </pivotArea>
    </format>
    <format dxfId="696">
      <pivotArea dataOnly="0" labelOnly="1" outline="0" fieldPosition="0">
        <references count="3">
          <reference field="1" count="1" selected="0">
            <x v="6"/>
          </reference>
          <reference field="2" count="1" selected="0">
            <x v="15"/>
          </reference>
          <reference field="3" count="1">
            <x v="54"/>
          </reference>
        </references>
      </pivotArea>
    </format>
    <format dxfId="695">
      <pivotArea dataOnly="0" labelOnly="1" outline="0" fieldPosition="0">
        <references count="3">
          <reference field="1" count="1" selected="0">
            <x v="7"/>
          </reference>
          <reference field="2" count="1" selected="0">
            <x v="16"/>
          </reference>
          <reference field="3" count="10">
            <x v="0"/>
            <x v="46"/>
            <x v="59"/>
            <x v="78"/>
            <x v="81"/>
            <x v="82"/>
            <x v="83"/>
            <x v="86"/>
            <x v="89"/>
            <x v="93"/>
          </reference>
        </references>
      </pivotArea>
    </format>
    <format dxfId="694">
      <pivotArea dataOnly="0" labelOnly="1" outline="0" fieldPosition="0">
        <references count="3">
          <reference field="1" count="1" selected="0">
            <x v="7"/>
          </reference>
          <reference field="2" count="1" selected="0">
            <x v="17"/>
          </reference>
          <reference field="3" count="11">
            <x v="19"/>
            <x v="20"/>
            <x v="25"/>
            <x v="71"/>
            <x v="72"/>
            <x v="74"/>
            <x v="75"/>
            <x v="88"/>
            <x v="90"/>
            <x v="95"/>
            <x v="96"/>
          </reference>
        </references>
      </pivotArea>
    </format>
    <format dxfId="693">
      <pivotArea dataOnly="0" labelOnly="1" outline="0" fieldPosition="0">
        <references count="3">
          <reference field="1" count="1" selected="0">
            <x v="8"/>
          </reference>
          <reference field="2" count="1" selected="0">
            <x v="9"/>
          </reference>
          <reference field="3" count="23">
            <x v="2"/>
            <x v="21"/>
            <x v="22"/>
            <x v="30"/>
            <x v="31"/>
            <x v="32"/>
            <x v="34"/>
            <x v="42"/>
            <x v="44"/>
            <x v="45"/>
            <x v="47"/>
            <x v="48"/>
            <x v="50"/>
            <x v="55"/>
            <x v="60"/>
            <x v="62"/>
            <x v="65"/>
            <x v="102"/>
            <x v="103"/>
            <x v="104"/>
            <x v="105"/>
            <x v="107"/>
            <x v="112"/>
          </reference>
        </references>
      </pivotArea>
    </format>
    <format dxfId="692">
      <pivotArea dataOnly="0" labelOnly="1" outline="0" fieldPosition="0">
        <references count="3">
          <reference field="1" count="1" selected="0">
            <x v="8"/>
          </reference>
          <reference field="2" count="1" selected="0">
            <x v="14"/>
          </reference>
          <reference field="3" count="6">
            <x v="4"/>
            <x v="5"/>
            <x v="15"/>
            <x v="49"/>
            <x v="51"/>
            <x v="103"/>
          </reference>
        </references>
      </pivotArea>
    </format>
    <format dxfId="691">
      <pivotArea dataOnly="0" labelOnly="1" outline="0" fieldPosition="0">
        <references count="3">
          <reference field="1" count="1" selected="0">
            <x v="8"/>
          </reference>
          <reference field="2" count="1" selected="0">
            <x v="18"/>
          </reference>
          <reference field="3" count="1">
            <x v="35"/>
          </reference>
        </references>
      </pivotArea>
    </format>
    <format dxfId="690">
      <pivotArea dataOnly="0" labelOnly="1" outline="0" fieldPosition="0">
        <references count="1">
          <reference field="4294967294" count="1">
            <x v="0"/>
          </reference>
        </references>
      </pivotArea>
    </format>
    <format dxfId="689">
      <pivotArea field="1" type="button" dataOnly="0" labelOnly="1" outline="0" axis="axisRow" fieldPosition="1"/>
    </format>
    <format dxfId="688">
      <pivotArea field="2" type="button" dataOnly="0" labelOnly="1" outline="0" axis="axisRow" fieldPosition="2"/>
    </format>
    <format dxfId="687">
      <pivotArea field="3" type="button" dataOnly="0" labelOnly="1" outline="0" axis="axisRow" fieldPosition="3"/>
    </format>
    <format dxfId="686">
      <pivotArea dataOnly="0" labelOnly="1" outline="0" fieldPosition="0">
        <references count="1">
          <reference field="4294967294" count="1">
            <x v="0"/>
          </reference>
        </references>
      </pivotArea>
    </format>
    <format dxfId="685">
      <pivotArea field="-2" type="button" dataOnly="0" labelOnly="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8828815-EC41-4DA0-BDC6-4EE8EA2D3EAE}" name="TablaDinámica4" cacheId="0" applyNumberFormats="0" applyBorderFormats="0" applyFontFormats="0" applyPatternFormats="0" applyAlignmentFormats="0" applyWidthHeightFormats="1" dataCaption="Valores" missingCaption="(en blanco)" updatedVersion="6" minRefreshableVersion="3" itemPrintTitles="1" createdVersion="6" indent="0" compact="0" compactData="0" gridDropZones="1" multipleFieldFilters="0">
  <location ref="A7:F17" firstHeaderRow="1" firstDataRow="2" firstDataCol="4" rowPageCount="1" colPageCount="1"/>
  <pivotFields count="39">
    <pivotField compact="0" outline="0" showAll="0"/>
    <pivotField axis="axisRow" subtotalCaption="Total" compact="0" outline="0" showAll="0">
      <items count="11">
        <item x="0"/>
        <item x="3"/>
        <item x="1"/>
        <item x="4"/>
        <item x="5"/>
        <item x="6"/>
        <item x="9"/>
        <item x="7"/>
        <item x="2"/>
        <item x="8"/>
        <item t="default"/>
      </items>
    </pivotField>
    <pivotField axis="axisRow" subtotalCaption="Total" compact="0" outline="0" showAll="0">
      <items count="20">
        <item sd="0" x="17"/>
        <item sd="0" x="13"/>
        <item sd="0" x="9"/>
        <item sd="0" x="10"/>
        <item sd="0" x="11"/>
        <item sd="0" x="2"/>
        <item sd="0" x="0"/>
        <item sd="0" x="12"/>
        <item sd="0" x="1"/>
        <item sd="0" x="5"/>
        <item sd="0" x="8"/>
        <item x="3"/>
        <item sd="0" x="14"/>
        <item sd="0" x="4"/>
        <item sd="0" x="6"/>
        <item sd="0" x="18"/>
        <item sd="0" x="15"/>
        <item sd="0" x="16"/>
        <item sd="0" x="7"/>
        <item t="default"/>
      </items>
    </pivotField>
    <pivotField axis="axisRow" compact="0" outline="0" showAll="0">
      <items count="118">
        <item x="91"/>
        <item x="85"/>
        <item x="26"/>
        <item x="0"/>
        <item x="49"/>
        <item x="50"/>
        <item x="77"/>
        <item x="79"/>
        <item x="1"/>
        <item x="2"/>
        <item x="3"/>
        <item x="114"/>
        <item x="16"/>
        <item x="17"/>
        <item x="18"/>
        <item x="51"/>
        <item x="4"/>
        <item x="19"/>
        <item x="55"/>
        <item x="101"/>
        <item x="102"/>
        <item x="27"/>
        <item x="28"/>
        <item x="61"/>
        <item x="62"/>
        <item x="103"/>
        <item x="63"/>
        <item x="64"/>
        <item x="20"/>
        <item x="5"/>
        <item x="29"/>
        <item x="30"/>
        <item x="31"/>
        <item x="115"/>
        <item x="32"/>
        <item x="54"/>
        <item x="80"/>
        <item x="81"/>
        <item x="82"/>
        <item x="65"/>
        <item x="83"/>
        <item x="6"/>
        <item x="33"/>
        <item x="7"/>
        <item x="34"/>
        <item x="35"/>
        <item x="92"/>
        <item x="36"/>
        <item x="37"/>
        <item x="52"/>
        <item x="38"/>
        <item x="53"/>
        <item x="71"/>
        <item x="72"/>
        <item x="116"/>
        <item x="39"/>
        <item x="22"/>
        <item x="21"/>
        <item x="12"/>
        <item x="93"/>
        <item x="40"/>
        <item x="84"/>
        <item x="41"/>
        <item x="8"/>
        <item x="9"/>
        <item x="42"/>
        <item x="24"/>
        <item x="25"/>
        <item x="112"/>
        <item x="73"/>
        <item x="56"/>
        <item x="104"/>
        <item x="105"/>
        <item x="74"/>
        <item x="106"/>
        <item x="107"/>
        <item x="75"/>
        <item x="76"/>
        <item x="94"/>
        <item x="86"/>
        <item x="87"/>
        <item x="95"/>
        <item x="96"/>
        <item x="97"/>
        <item x="57"/>
        <item x="10"/>
        <item x="98"/>
        <item x="11"/>
        <item x="108"/>
        <item x="99"/>
        <item x="109"/>
        <item x="58"/>
        <item x="113"/>
        <item x="100"/>
        <item x="88"/>
        <item x="110"/>
        <item x="111"/>
        <item x="67"/>
        <item x="60"/>
        <item x="68"/>
        <item x="69"/>
        <item x="70"/>
        <item x="43"/>
        <item x="44"/>
        <item x="45"/>
        <item x="46"/>
        <item x="89"/>
        <item x="47"/>
        <item x="78"/>
        <item x="13"/>
        <item x="14"/>
        <item x="59"/>
        <item x="48"/>
        <item x="23"/>
        <item x="66"/>
        <item x="15"/>
        <item x="90"/>
        <item t="default"/>
      </items>
    </pivotField>
    <pivotField compact="0" outline="0" showAll="0"/>
    <pivotField compact="0" outline="0" showAll="0"/>
    <pivotField compact="0" outline="0" showAll="0"/>
    <pivotField compact="0" numFmtId="14" outline="0" showAll="0"/>
    <pivotField compact="0" outline="0" showAll="0"/>
    <pivotField compact="0" outline="0" showAll="0"/>
    <pivotField dataField="1" compact="0" outline="0" showAll="0"/>
    <pivotField axis="axisRow" compact="0" outline="0" showAll="0">
      <items count="10">
        <item sd="0" x="2"/>
        <item sd="0" x="8"/>
        <item sd="0" x="7"/>
        <item sd="0" x="5"/>
        <item sd="0" x="0"/>
        <item sd="0" x="3"/>
        <item sd="0" x="1"/>
        <item sd="0" x="6"/>
        <item sd="0" x="4"/>
        <item t="default"/>
      </items>
    </pivotField>
    <pivotField dataField="1" compact="0" outline="0" showAll="0"/>
    <pivotField compact="0" outline="0" showAll="0"/>
    <pivotField compact="0" outline="0" showAll="0"/>
    <pivotField compact="0" outline="0" showAll="0"/>
    <pivotField name="Trimestre 1" compact="0" outline="0" showAll="0"/>
    <pivotField compact="0" outline="0" showAll="0"/>
    <pivotField compact="0" outline="0" showAll="0"/>
    <pivotField compact="0" outline="0" showAll="0"/>
    <pivotField compact="0" outline="0" showAll="0"/>
    <pivotField compact="0" outline="0" showAll="0"/>
    <pivotField name="Trimestre 2" axis="axisPage" compact="0" outline="0" showAll="0">
      <items count="3">
        <item x="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11"/>
    <field x="1"/>
    <field x="2"/>
    <field x="3"/>
  </rowFields>
  <rowItems count="9">
    <i>
      <x/>
    </i>
    <i>
      <x v="2"/>
    </i>
    <i>
      <x v="3"/>
    </i>
    <i>
      <x v="4"/>
    </i>
    <i>
      <x v="5"/>
    </i>
    <i>
      <x v="6"/>
    </i>
    <i>
      <x v="7"/>
    </i>
    <i>
      <x v="8"/>
    </i>
    <i t="grand">
      <x/>
    </i>
  </rowItems>
  <colFields count="1">
    <field x="-2"/>
  </colFields>
  <colItems count="2">
    <i>
      <x/>
    </i>
    <i i="1">
      <x v="1"/>
    </i>
  </colItems>
  <pageFields count="1">
    <pageField fld="22" item="1" hier="-1"/>
  </pageFields>
  <dataFields count="2">
    <dataField name="Peso actividad" fld="10" baseField="3" baseItem="3"/>
    <dataField name="Suma de Valor real" fld="12" baseField="0" baseItem="0"/>
  </dataFields>
  <formats count="95">
    <format dxfId="680">
      <pivotArea type="all" dataOnly="0" outline="0" fieldPosition="0"/>
    </format>
    <format dxfId="679">
      <pivotArea outline="0" collapsedLevelsAreSubtotals="1" fieldPosition="0"/>
    </format>
    <format dxfId="678">
      <pivotArea type="origin" dataOnly="0" labelOnly="1" outline="0" fieldPosition="0"/>
    </format>
    <format dxfId="677">
      <pivotArea field="-2" type="button" dataOnly="0" labelOnly="1" outline="0" axis="axisCol" fieldPosition="0"/>
    </format>
    <format dxfId="676">
      <pivotArea type="topRight" dataOnly="0" labelOnly="1" outline="0" fieldPosition="0"/>
    </format>
    <format dxfId="675">
      <pivotArea field="1" type="button" dataOnly="0" labelOnly="1" outline="0" axis="axisRow" fieldPosition="1"/>
    </format>
    <format dxfId="674">
      <pivotArea field="2" type="button" dataOnly="0" labelOnly="1" outline="0" axis="axisRow" fieldPosition="2"/>
    </format>
    <format dxfId="673">
      <pivotArea field="3" type="button" dataOnly="0" labelOnly="1" outline="0" axis="axisRow" fieldPosition="3"/>
    </format>
    <format dxfId="672">
      <pivotArea dataOnly="0" labelOnly="1" outline="0" fieldPosition="0">
        <references count="1">
          <reference field="1" count="0"/>
        </references>
      </pivotArea>
    </format>
    <format dxfId="671">
      <pivotArea dataOnly="0" labelOnly="1" outline="0" fieldPosition="0">
        <references count="1">
          <reference field="1" count="0" defaultSubtotal="1"/>
        </references>
      </pivotArea>
    </format>
    <format dxfId="670">
      <pivotArea dataOnly="0" labelOnly="1" grandRow="1" outline="0" fieldPosition="0"/>
    </format>
    <format dxfId="669">
      <pivotArea dataOnly="0" labelOnly="1" outline="0" fieldPosition="0">
        <references count="2">
          <reference field="1" count="1" selected="0">
            <x v="0"/>
          </reference>
          <reference field="2" count="2">
            <x v="6"/>
            <x v="8"/>
          </reference>
        </references>
      </pivotArea>
    </format>
    <format dxfId="668">
      <pivotArea dataOnly="0" labelOnly="1" outline="0" fieldPosition="0">
        <references count="2">
          <reference field="1" count="1" selected="0">
            <x v="0"/>
          </reference>
          <reference field="2" count="2" defaultSubtotal="1">
            <x v="6"/>
            <x v="8"/>
          </reference>
        </references>
      </pivotArea>
    </format>
    <format dxfId="667">
      <pivotArea dataOnly="0" labelOnly="1" outline="0" fieldPosition="0">
        <references count="2">
          <reference field="1" count="1" selected="0">
            <x v="1"/>
          </reference>
          <reference field="2" count="1">
            <x v="10"/>
          </reference>
        </references>
      </pivotArea>
    </format>
    <format dxfId="666">
      <pivotArea dataOnly="0" labelOnly="1" outline="0" fieldPosition="0">
        <references count="2">
          <reference field="1" count="1" selected="0">
            <x v="1"/>
          </reference>
          <reference field="2" count="1" defaultSubtotal="1">
            <x v="10"/>
          </reference>
        </references>
      </pivotArea>
    </format>
    <format dxfId="665">
      <pivotArea dataOnly="0" labelOnly="1" outline="0" fieldPosition="0">
        <references count="2">
          <reference field="1" count="1" selected="0">
            <x v="2"/>
          </reference>
          <reference field="2" count="3">
            <x v="5"/>
            <x v="11"/>
            <x v="13"/>
          </reference>
        </references>
      </pivotArea>
    </format>
    <format dxfId="664">
      <pivotArea dataOnly="0" labelOnly="1" outline="0" fieldPosition="0">
        <references count="2">
          <reference field="1" count="1" selected="0">
            <x v="3"/>
          </reference>
          <reference field="2" count="4">
            <x v="2"/>
            <x v="3"/>
            <x v="4"/>
            <x v="7"/>
          </reference>
        </references>
      </pivotArea>
    </format>
    <format dxfId="663">
      <pivotArea dataOnly="0" labelOnly="1" outline="0" fieldPosition="0">
        <references count="2">
          <reference field="1" count="1" selected="0">
            <x v="3"/>
          </reference>
          <reference field="2" count="4" defaultSubtotal="1">
            <x v="2"/>
            <x v="3"/>
            <x v="4"/>
            <x v="7"/>
          </reference>
        </references>
      </pivotArea>
    </format>
    <format dxfId="662">
      <pivotArea dataOnly="0" labelOnly="1" outline="0" fieldPosition="0">
        <references count="2">
          <reference field="1" count="1" selected="0">
            <x v="4"/>
          </reference>
          <reference field="2" count="1">
            <x v="1"/>
          </reference>
        </references>
      </pivotArea>
    </format>
    <format dxfId="661">
      <pivotArea dataOnly="0" labelOnly="1" outline="0" fieldPosition="0">
        <references count="2">
          <reference field="1" count="1" selected="0">
            <x v="4"/>
          </reference>
          <reference field="2" count="1" defaultSubtotal="1">
            <x v="1"/>
          </reference>
        </references>
      </pivotArea>
    </format>
    <format dxfId="660">
      <pivotArea dataOnly="0" labelOnly="1" outline="0" fieldPosition="0">
        <references count="2">
          <reference field="1" count="1" selected="0">
            <x v="5"/>
          </reference>
          <reference field="2" count="1">
            <x v="12"/>
          </reference>
        </references>
      </pivotArea>
    </format>
    <format dxfId="659">
      <pivotArea dataOnly="0" labelOnly="1" outline="0" fieldPosition="0">
        <references count="2">
          <reference field="1" count="1" selected="0">
            <x v="5"/>
          </reference>
          <reference field="2" count="1" defaultSubtotal="1">
            <x v="12"/>
          </reference>
        </references>
      </pivotArea>
    </format>
    <format dxfId="658">
      <pivotArea dataOnly="0" labelOnly="1" outline="0" fieldPosition="0">
        <references count="2">
          <reference field="1" count="1" selected="0">
            <x v="6"/>
          </reference>
          <reference field="2" count="1">
            <x v="15"/>
          </reference>
        </references>
      </pivotArea>
    </format>
    <format dxfId="657">
      <pivotArea dataOnly="0" labelOnly="1" outline="0" fieldPosition="0">
        <references count="2">
          <reference field="1" count="1" selected="0">
            <x v="6"/>
          </reference>
          <reference field="2" count="1" defaultSubtotal="1">
            <x v="15"/>
          </reference>
        </references>
      </pivotArea>
    </format>
    <format dxfId="656">
      <pivotArea dataOnly="0" labelOnly="1" outline="0" fieldPosition="0">
        <references count="2">
          <reference field="1" count="1" selected="0">
            <x v="7"/>
          </reference>
          <reference field="2" count="2">
            <x v="16"/>
            <x v="17"/>
          </reference>
        </references>
      </pivotArea>
    </format>
    <format dxfId="655">
      <pivotArea dataOnly="0" labelOnly="1" outline="0" fieldPosition="0">
        <references count="2">
          <reference field="1" count="1" selected="0">
            <x v="7"/>
          </reference>
          <reference field="2" count="2" defaultSubtotal="1">
            <x v="16"/>
            <x v="17"/>
          </reference>
        </references>
      </pivotArea>
    </format>
    <format dxfId="654">
      <pivotArea dataOnly="0" labelOnly="1" outline="0" fieldPosition="0">
        <references count="2">
          <reference field="1" count="1" selected="0">
            <x v="8"/>
          </reference>
          <reference field="2" count="3">
            <x v="9"/>
            <x v="14"/>
            <x v="18"/>
          </reference>
        </references>
      </pivotArea>
    </format>
    <format dxfId="653">
      <pivotArea dataOnly="0" labelOnly="1" outline="0" fieldPosition="0">
        <references count="2">
          <reference field="1" count="1" selected="0">
            <x v="8"/>
          </reference>
          <reference field="2" count="3" defaultSubtotal="1">
            <x v="9"/>
            <x v="14"/>
            <x v="18"/>
          </reference>
        </references>
      </pivotArea>
    </format>
    <format dxfId="652">
      <pivotArea dataOnly="0" labelOnly="1" outline="0" fieldPosition="0">
        <references count="3">
          <reference field="1" count="1" selected="0">
            <x v="0"/>
          </reference>
          <reference field="2" count="1" selected="0">
            <x v="6"/>
          </reference>
          <reference field="3" count="12">
            <x v="3"/>
            <x v="8"/>
            <x v="9"/>
            <x v="10"/>
            <x v="16"/>
            <x v="29"/>
            <x v="41"/>
            <x v="43"/>
            <x v="63"/>
            <x v="64"/>
            <x v="85"/>
            <x v="87"/>
          </reference>
        </references>
      </pivotArea>
    </format>
    <format dxfId="651">
      <pivotArea dataOnly="0" labelOnly="1" outline="0" fieldPosition="0">
        <references count="3">
          <reference field="1" count="1" selected="0">
            <x v="0"/>
          </reference>
          <reference field="2" count="1" selected="0">
            <x v="8"/>
          </reference>
          <reference field="3" count="4">
            <x v="58"/>
            <x v="109"/>
            <x v="110"/>
            <x v="115"/>
          </reference>
        </references>
      </pivotArea>
    </format>
    <format dxfId="650">
      <pivotArea dataOnly="0" labelOnly="1" outline="0" fieldPosition="0">
        <references count="3">
          <reference field="1" count="1" selected="0">
            <x v="1"/>
          </reference>
          <reference field="2" count="1" selected="0">
            <x v="10"/>
          </reference>
          <reference field="3" count="5">
            <x v="18"/>
            <x v="70"/>
            <x v="84"/>
            <x v="91"/>
            <x v="111"/>
          </reference>
        </references>
      </pivotArea>
    </format>
    <format dxfId="649">
      <pivotArea dataOnly="0" labelOnly="1" outline="0" fieldPosition="0">
        <references count="3">
          <reference field="1" count="1" selected="0">
            <x v="3"/>
          </reference>
          <reference field="2" count="1" selected="0">
            <x v="2"/>
          </reference>
          <reference field="3" count="6">
            <x v="23"/>
            <x v="24"/>
            <x v="26"/>
            <x v="27"/>
            <x v="39"/>
            <x v="114"/>
          </reference>
        </references>
      </pivotArea>
    </format>
    <format dxfId="648">
      <pivotArea dataOnly="0" labelOnly="1" outline="0" fieldPosition="0">
        <references count="3">
          <reference field="1" count="1" selected="0">
            <x v="3"/>
          </reference>
          <reference field="2" count="1" selected="0">
            <x v="3"/>
          </reference>
          <reference field="3" count="4">
            <x v="97"/>
            <x v="99"/>
            <x v="100"/>
            <x v="101"/>
          </reference>
        </references>
      </pivotArea>
    </format>
    <format dxfId="647">
      <pivotArea dataOnly="0" labelOnly="1" outline="0" fieldPosition="0">
        <references count="3">
          <reference field="1" count="1" selected="0">
            <x v="3"/>
          </reference>
          <reference field="2" count="1" selected="0">
            <x v="4"/>
          </reference>
          <reference field="3" count="6">
            <x v="52"/>
            <x v="53"/>
            <x v="69"/>
            <x v="73"/>
            <x v="76"/>
            <x v="77"/>
          </reference>
        </references>
      </pivotArea>
    </format>
    <format dxfId="646">
      <pivotArea dataOnly="0" labelOnly="1" outline="0" fieldPosition="0">
        <references count="3">
          <reference field="1" count="1" selected="0">
            <x v="3"/>
          </reference>
          <reference field="2" count="1" selected="0">
            <x v="7"/>
          </reference>
          <reference field="3" count="2">
            <x v="6"/>
            <x v="108"/>
          </reference>
        </references>
      </pivotArea>
    </format>
    <format dxfId="645">
      <pivotArea dataOnly="0" labelOnly="1" outline="0" fieldPosition="0">
        <references count="3">
          <reference field="1" count="1" selected="0">
            <x v="4"/>
          </reference>
          <reference field="2" count="1" selected="0">
            <x v="1"/>
          </reference>
          <reference field="3" count="6">
            <x v="7"/>
            <x v="36"/>
            <x v="37"/>
            <x v="38"/>
            <x v="40"/>
            <x v="61"/>
          </reference>
        </references>
      </pivotArea>
    </format>
    <format dxfId="644">
      <pivotArea dataOnly="0" labelOnly="1" outline="0" fieldPosition="0">
        <references count="3">
          <reference field="1" count="1" selected="0">
            <x v="5"/>
          </reference>
          <reference field="2" count="1" selected="0">
            <x v="12"/>
          </reference>
          <reference field="3" count="5">
            <x v="1"/>
            <x v="79"/>
            <x v="80"/>
            <x v="94"/>
            <x v="106"/>
          </reference>
        </references>
      </pivotArea>
    </format>
    <format dxfId="643">
      <pivotArea dataOnly="0" labelOnly="1" outline="0" fieldPosition="0">
        <references count="3">
          <reference field="1" count="1" selected="0">
            <x v="6"/>
          </reference>
          <reference field="2" count="1" selected="0">
            <x v="15"/>
          </reference>
          <reference field="3" count="1">
            <x v="54"/>
          </reference>
        </references>
      </pivotArea>
    </format>
    <format dxfId="642">
      <pivotArea dataOnly="0" labelOnly="1" outline="0" fieldPosition="0">
        <references count="3">
          <reference field="1" count="1" selected="0">
            <x v="7"/>
          </reference>
          <reference field="2" count="1" selected="0">
            <x v="16"/>
          </reference>
          <reference field="3" count="10">
            <x v="0"/>
            <x v="46"/>
            <x v="59"/>
            <x v="78"/>
            <x v="81"/>
            <x v="82"/>
            <x v="83"/>
            <x v="86"/>
            <x v="89"/>
            <x v="93"/>
          </reference>
        </references>
      </pivotArea>
    </format>
    <format dxfId="641">
      <pivotArea dataOnly="0" labelOnly="1" outline="0" fieldPosition="0">
        <references count="3">
          <reference field="1" count="1" selected="0">
            <x v="7"/>
          </reference>
          <reference field="2" count="1" selected="0">
            <x v="17"/>
          </reference>
          <reference field="3" count="11">
            <x v="19"/>
            <x v="20"/>
            <x v="25"/>
            <x v="71"/>
            <x v="72"/>
            <x v="74"/>
            <x v="75"/>
            <x v="88"/>
            <x v="90"/>
            <x v="95"/>
            <x v="96"/>
          </reference>
        </references>
      </pivotArea>
    </format>
    <format dxfId="640">
      <pivotArea dataOnly="0" labelOnly="1" outline="0" fieldPosition="0">
        <references count="3">
          <reference field="1" count="1" selected="0">
            <x v="8"/>
          </reference>
          <reference field="2" count="1" selected="0">
            <x v="9"/>
          </reference>
          <reference field="3" count="23">
            <x v="2"/>
            <x v="21"/>
            <x v="22"/>
            <x v="30"/>
            <x v="31"/>
            <x v="32"/>
            <x v="34"/>
            <x v="42"/>
            <x v="44"/>
            <x v="45"/>
            <x v="47"/>
            <x v="48"/>
            <x v="50"/>
            <x v="55"/>
            <x v="60"/>
            <x v="62"/>
            <x v="65"/>
            <x v="102"/>
            <x v="103"/>
            <x v="104"/>
            <x v="105"/>
            <x v="107"/>
            <x v="112"/>
          </reference>
        </references>
      </pivotArea>
    </format>
    <format dxfId="639">
      <pivotArea dataOnly="0" labelOnly="1" outline="0" fieldPosition="0">
        <references count="3">
          <reference field="1" count="1" selected="0">
            <x v="8"/>
          </reference>
          <reference field="2" count="1" selected="0">
            <x v="14"/>
          </reference>
          <reference field="3" count="6">
            <x v="4"/>
            <x v="5"/>
            <x v="15"/>
            <x v="49"/>
            <x v="51"/>
            <x v="103"/>
          </reference>
        </references>
      </pivotArea>
    </format>
    <format dxfId="638">
      <pivotArea dataOnly="0" labelOnly="1" outline="0" fieldPosition="0">
        <references count="3">
          <reference field="1" count="1" selected="0">
            <x v="8"/>
          </reference>
          <reference field="2" count="1" selected="0">
            <x v="18"/>
          </reference>
          <reference field="3" count="1">
            <x v="35"/>
          </reference>
        </references>
      </pivotArea>
    </format>
    <format dxfId="637">
      <pivotArea dataOnly="0" labelOnly="1" outline="0" fieldPosition="0">
        <references count="1">
          <reference field="4294967294" count="1">
            <x v="0"/>
          </reference>
        </references>
      </pivotArea>
    </format>
    <format dxfId="636">
      <pivotArea type="all" dataOnly="0" outline="0" fieldPosition="0"/>
    </format>
    <format dxfId="635">
      <pivotArea outline="0" collapsedLevelsAreSubtotals="1" fieldPosition="0"/>
    </format>
    <format dxfId="634">
      <pivotArea type="origin" dataOnly="0" labelOnly="1" outline="0" fieldPosition="0"/>
    </format>
    <format dxfId="633">
      <pivotArea field="-2" type="button" dataOnly="0" labelOnly="1" outline="0" axis="axisCol" fieldPosition="0"/>
    </format>
    <format dxfId="632">
      <pivotArea type="topRight" dataOnly="0" labelOnly="1" outline="0" fieldPosition="0"/>
    </format>
    <format dxfId="631">
      <pivotArea field="1" type="button" dataOnly="0" labelOnly="1" outline="0" axis="axisRow" fieldPosition="1"/>
    </format>
    <format dxfId="630">
      <pivotArea field="2" type="button" dataOnly="0" labelOnly="1" outline="0" axis="axisRow" fieldPosition="2"/>
    </format>
    <format dxfId="629">
      <pivotArea field="3" type="button" dataOnly="0" labelOnly="1" outline="0" axis="axisRow" fieldPosition="3"/>
    </format>
    <format dxfId="628">
      <pivotArea dataOnly="0" labelOnly="1" outline="0" fieldPosition="0">
        <references count="1">
          <reference field="1" count="0"/>
        </references>
      </pivotArea>
    </format>
    <format dxfId="627">
      <pivotArea dataOnly="0" labelOnly="1" outline="0" fieldPosition="0">
        <references count="1">
          <reference field="1" count="0" defaultSubtotal="1"/>
        </references>
      </pivotArea>
    </format>
    <format dxfId="626">
      <pivotArea dataOnly="0" labelOnly="1" grandRow="1" outline="0" fieldPosition="0"/>
    </format>
    <format dxfId="625">
      <pivotArea dataOnly="0" labelOnly="1" outline="0" fieldPosition="0">
        <references count="2">
          <reference field="1" count="1" selected="0">
            <x v="0"/>
          </reference>
          <reference field="2" count="2">
            <x v="6"/>
            <x v="8"/>
          </reference>
        </references>
      </pivotArea>
    </format>
    <format dxfId="624">
      <pivotArea dataOnly="0" labelOnly="1" outline="0" fieldPosition="0">
        <references count="2">
          <reference field="1" count="1" selected="0">
            <x v="0"/>
          </reference>
          <reference field="2" count="2" defaultSubtotal="1">
            <x v="6"/>
            <x v="8"/>
          </reference>
        </references>
      </pivotArea>
    </format>
    <format dxfId="623">
      <pivotArea dataOnly="0" labelOnly="1" outline="0" fieldPosition="0">
        <references count="2">
          <reference field="1" count="1" selected="0">
            <x v="1"/>
          </reference>
          <reference field="2" count="1">
            <x v="10"/>
          </reference>
        </references>
      </pivotArea>
    </format>
    <format dxfId="622">
      <pivotArea dataOnly="0" labelOnly="1" outline="0" fieldPosition="0">
        <references count="2">
          <reference field="1" count="1" selected="0">
            <x v="1"/>
          </reference>
          <reference field="2" count="1" defaultSubtotal="1">
            <x v="10"/>
          </reference>
        </references>
      </pivotArea>
    </format>
    <format dxfId="621">
      <pivotArea dataOnly="0" labelOnly="1" outline="0" fieldPosition="0">
        <references count="2">
          <reference field="1" count="1" selected="0">
            <x v="2"/>
          </reference>
          <reference field="2" count="3">
            <x v="5"/>
            <x v="11"/>
            <x v="13"/>
          </reference>
        </references>
      </pivotArea>
    </format>
    <format dxfId="620">
      <pivotArea dataOnly="0" labelOnly="1" outline="0" fieldPosition="0">
        <references count="2">
          <reference field="1" count="1" selected="0">
            <x v="3"/>
          </reference>
          <reference field="2" count="4">
            <x v="2"/>
            <x v="3"/>
            <x v="4"/>
            <x v="7"/>
          </reference>
        </references>
      </pivotArea>
    </format>
    <format dxfId="619">
      <pivotArea dataOnly="0" labelOnly="1" outline="0" fieldPosition="0">
        <references count="2">
          <reference field="1" count="1" selected="0">
            <x v="3"/>
          </reference>
          <reference field="2" count="4" defaultSubtotal="1">
            <x v="2"/>
            <x v="3"/>
            <x v="4"/>
            <x v="7"/>
          </reference>
        </references>
      </pivotArea>
    </format>
    <format dxfId="618">
      <pivotArea dataOnly="0" labelOnly="1" outline="0" fieldPosition="0">
        <references count="2">
          <reference field="1" count="1" selected="0">
            <x v="4"/>
          </reference>
          <reference field="2" count="1">
            <x v="1"/>
          </reference>
        </references>
      </pivotArea>
    </format>
    <format dxfId="617">
      <pivotArea dataOnly="0" labelOnly="1" outline="0" fieldPosition="0">
        <references count="2">
          <reference field="1" count="1" selected="0">
            <x v="4"/>
          </reference>
          <reference field="2" count="1" defaultSubtotal="1">
            <x v="1"/>
          </reference>
        </references>
      </pivotArea>
    </format>
    <format dxfId="616">
      <pivotArea dataOnly="0" labelOnly="1" outline="0" fieldPosition="0">
        <references count="2">
          <reference field="1" count="1" selected="0">
            <x v="5"/>
          </reference>
          <reference field="2" count="1">
            <x v="12"/>
          </reference>
        </references>
      </pivotArea>
    </format>
    <format dxfId="615">
      <pivotArea dataOnly="0" labelOnly="1" outline="0" fieldPosition="0">
        <references count="2">
          <reference field="1" count="1" selected="0">
            <x v="5"/>
          </reference>
          <reference field="2" count="1" defaultSubtotal="1">
            <x v="12"/>
          </reference>
        </references>
      </pivotArea>
    </format>
    <format dxfId="614">
      <pivotArea dataOnly="0" labelOnly="1" outline="0" fieldPosition="0">
        <references count="2">
          <reference field="1" count="1" selected="0">
            <x v="6"/>
          </reference>
          <reference field="2" count="1">
            <x v="15"/>
          </reference>
        </references>
      </pivotArea>
    </format>
    <format dxfId="613">
      <pivotArea dataOnly="0" labelOnly="1" outline="0" fieldPosition="0">
        <references count="2">
          <reference field="1" count="1" selected="0">
            <x v="6"/>
          </reference>
          <reference field="2" count="1" defaultSubtotal="1">
            <x v="15"/>
          </reference>
        </references>
      </pivotArea>
    </format>
    <format dxfId="612">
      <pivotArea dataOnly="0" labelOnly="1" outline="0" fieldPosition="0">
        <references count="2">
          <reference field="1" count="1" selected="0">
            <x v="7"/>
          </reference>
          <reference field="2" count="2">
            <x v="16"/>
            <x v="17"/>
          </reference>
        </references>
      </pivotArea>
    </format>
    <format dxfId="611">
      <pivotArea dataOnly="0" labelOnly="1" outline="0" fieldPosition="0">
        <references count="2">
          <reference field="1" count="1" selected="0">
            <x v="7"/>
          </reference>
          <reference field="2" count="2" defaultSubtotal="1">
            <x v="16"/>
            <x v="17"/>
          </reference>
        </references>
      </pivotArea>
    </format>
    <format dxfId="610">
      <pivotArea dataOnly="0" labelOnly="1" outline="0" fieldPosition="0">
        <references count="2">
          <reference field="1" count="1" selected="0">
            <x v="8"/>
          </reference>
          <reference field="2" count="3">
            <x v="9"/>
            <x v="14"/>
            <x v="18"/>
          </reference>
        </references>
      </pivotArea>
    </format>
    <format dxfId="609">
      <pivotArea dataOnly="0" labelOnly="1" outline="0" fieldPosition="0">
        <references count="2">
          <reference field="1" count="1" selected="0">
            <x v="8"/>
          </reference>
          <reference field="2" count="3" defaultSubtotal="1">
            <x v="9"/>
            <x v="14"/>
            <x v="18"/>
          </reference>
        </references>
      </pivotArea>
    </format>
    <format dxfId="608">
      <pivotArea dataOnly="0" labelOnly="1" outline="0" fieldPosition="0">
        <references count="3">
          <reference field="1" count="1" selected="0">
            <x v="0"/>
          </reference>
          <reference field="2" count="1" selected="0">
            <x v="6"/>
          </reference>
          <reference field="3" count="12">
            <x v="3"/>
            <x v="8"/>
            <x v="9"/>
            <x v="10"/>
            <x v="16"/>
            <x v="29"/>
            <x v="41"/>
            <x v="43"/>
            <x v="63"/>
            <x v="64"/>
            <x v="85"/>
            <x v="87"/>
          </reference>
        </references>
      </pivotArea>
    </format>
    <format dxfId="607">
      <pivotArea dataOnly="0" labelOnly="1" outline="0" fieldPosition="0">
        <references count="3">
          <reference field="1" count="1" selected="0">
            <x v="0"/>
          </reference>
          <reference field="2" count="1" selected="0">
            <x v="8"/>
          </reference>
          <reference field="3" count="4">
            <x v="58"/>
            <x v="109"/>
            <x v="110"/>
            <x v="115"/>
          </reference>
        </references>
      </pivotArea>
    </format>
    <format dxfId="606">
      <pivotArea dataOnly="0" labelOnly="1" outline="0" fieldPosition="0">
        <references count="3">
          <reference field="1" count="1" selected="0">
            <x v="1"/>
          </reference>
          <reference field="2" count="1" selected="0">
            <x v="10"/>
          </reference>
          <reference field="3" count="5">
            <x v="18"/>
            <x v="70"/>
            <x v="84"/>
            <x v="91"/>
            <x v="111"/>
          </reference>
        </references>
      </pivotArea>
    </format>
    <format dxfId="605">
      <pivotArea dataOnly="0" labelOnly="1" outline="0" fieldPosition="0">
        <references count="3">
          <reference field="1" count="1" selected="0">
            <x v="3"/>
          </reference>
          <reference field="2" count="1" selected="0">
            <x v="2"/>
          </reference>
          <reference field="3" count="6">
            <x v="23"/>
            <x v="24"/>
            <x v="26"/>
            <x v="27"/>
            <x v="39"/>
            <x v="114"/>
          </reference>
        </references>
      </pivotArea>
    </format>
    <format dxfId="604">
      <pivotArea dataOnly="0" labelOnly="1" outline="0" fieldPosition="0">
        <references count="3">
          <reference field="1" count="1" selected="0">
            <x v="3"/>
          </reference>
          <reference field="2" count="1" selected="0">
            <x v="3"/>
          </reference>
          <reference field="3" count="4">
            <x v="97"/>
            <x v="99"/>
            <x v="100"/>
            <x v="101"/>
          </reference>
        </references>
      </pivotArea>
    </format>
    <format dxfId="603">
      <pivotArea dataOnly="0" labelOnly="1" outline="0" fieldPosition="0">
        <references count="3">
          <reference field="1" count="1" selected="0">
            <x v="3"/>
          </reference>
          <reference field="2" count="1" selected="0">
            <x v="4"/>
          </reference>
          <reference field="3" count="6">
            <x v="52"/>
            <x v="53"/>
            <x v="69"/>
            <x v="73"/>
            <x v="76"/>
            <x v="77"/>
          </reference>
        </references>
      </pivotArea>
    </format>
    <format dxfId="602">
      <pivotArea dataOnly="0" labelOnly="1" outline="0" fieldPosition="0">
        <references count="3">
          <reference field="1" count="1" selected="0">
            <x v="3"/>
          </reference>
          <reference field="2" count="1" selected="0">
            <x v="7"/>
          </reference>
          <reference field="3" count="2">
            <x v="6"/>
            <x v="108"/>
          </reference>
        </references>
      </pivotArea>
    </format>
    <format dxfId="601">
      <pivotArea dataOnly="0" labelOnly="1" outline="0" fieldPosition="0">
        <references count="3">
          <reference field="1" count="1" selected="0">
            <x v="4"/>
          </reference>
          <reference field="2" count="1" selected="0">
            <x v="1"/>
          </reference>
          <reference field="3" count="6">
            <x v="7"/>
            <x v="36"/>
            <x v="37"/>
            <x v="38"/>
            <x v="40"/>
            <x v="61"/>
          </reference>
        </references>
      </pivotArea>
    </format>
    <format dxfId="600">
      <pivotArea dataOnly="0" labelOnly="1" outline="0" fieldPosition="0">
        <references count="3">
          <reference field="1" count="1" selected="0">
            <x v="5"/>
          </reference>
          <reference field="2" count="1" selected="0">
            <x v="12"/>
          </reference>
          <reference field="3" count="5">
            <x v="1"/>
            <x v="79"/>
            <x v="80"/>
            <x v="94"/>
            <x v="106"/>
          </reference>
        </references>
      </pivotArea>
    </format>
    <format dxfId="599">
      <pivotArea dataOnly="0" labelOnly="1" outline="0" fieldPosition="0">
        <references count="3">
          <reference field="1" count="1" selected="0">
            <x v="6"/>
          </reference>
          <reference field="2" count="1" selected="0">
            <x v="15"/>
          </reference>
          <reference field="3" count="1">
            <x v="54"/>
          </reference>
        </references>
      </pivotArea>
    </format>
    <format dxfId="598">
      <pivotArea dataOnly="0" labelOnly="1" outline="0" fieldPosition="0">
        <references count="3">
          <reference field="1" count="1" selected="0">
            <x v="7"/>
          </reference>
          <reference field="2" count="1" selected="0">
            <x v="16"/>
          </reference>
          <reference field="3" count="10">
            <x v="0"/>
            <x v="46"/>
            <x v="59"/>
            <x v="78"/>
            <x v="81"/>
            <x v="82"/>
            <x v="83"/>
            <x v="86"/>
            <x v="89"/>
            <x v="93"/>
          </reference>
        </references>
      </pivotArea>
    </format>
    <format dxfId="597">
      <pivotArea dataOnly="0" labelOnly="1" outline="0" fieldPosition="0">
        <references count="3">
          <reference field="1" count="1" selected="0">
            <x v="7"/>
          </reference>
          <reference field="2" count="1" selected="0">
            <x v="17"/>
          </reference>
          <reference field="3" count="11">
            <x v="19"/>
            <x v="20"/>
            <x v="25"/>
            <x v="71"/>
            <x v="72"/>
            <x v="74"/>
            <x v="75"/>
            <x v="88"/>
            <x v="90"/>
            <x v="95"/>
            <x v="96"/>
          </reference>
        </references>
      </pivotArea>
    </format>
    <format dxfId="596">
      <pivotArea dataOnly="0" labelOnly="1" outline="0" fieldPosition="0">
        <references count="3">
          <reference field="1" count="1" selected="0">
            <x v="8"/>
          </reference>
          <reference field="2" count="1" selected="0">
            <x v="9"/>
          </reference>
          <reference field="3" count="23">
            <x v="2"/>
            <x v="21"/>
            <x v="22"/>
            <x v="30"/>
            <x v="31"/>
            <x v="32"/>
            <x v="34"/>
            <x v="42"/>
            <x v="44"/>
            <x v="45"/>
            <x v="47"/>
            <x v="48"/>
            <x v="50"/>
            <x v="55"/>
            <x v="60"/>
            <x v="62"/>
            <x v="65"/>
            <x v="102"/>
            <x v="103"/>
            <x v="104"/>
            <x v="105"/>
            <x v="107"/>
            <x v="112"/>
          </reference>
        </references>
      </pivotArea>
    </format>
    <format dxfId="595">
      <pivotArea dataOnly="0" labelOnly="1" outline="0" fieldPosition="0">
        <references count="3">
          <reference field="1" count="1" selected="0">
            <x v="8"/>
          </reference>
          <reference field="2" count="1" selected="0">
            <x v="14"/>
          </reference>
          <reference field="3" count="6">
            <x v="4"/>
            <x v="5"/>
            <x v="15"/>
            <x v="49"/>
            <x v="51"/>
            <x v="103"/>
          </reference>
        </references>
      </pivotArea>
    </format>
    <format dxfId="594">
      <pivotArea dataOnly="0" labelOnly="1" outline="0" fieldPosition="0">
        <references count="3">
          <reference field="1" count="1" selected="0">
            <x v="8"/>
          </reference>
          <reference field="2" count="1" selected="0">
            <x v="18"/>
          </reference>
          <reference field="3" count="1">
            <x v="35"/>
          </reference>
        </references>
      </pivotArea>
    </format>
    <format dxfId="593">
      <pivotArea dataOnly="0" labelOnly="1" outline="0" fieldPosition="0">
        <references count="1">
          <reference field="4294967294" count="1">
            <x v="0"/>
          </reference>
        </references>
      </pivotArea>
    </format>
    <format dxfId="592">
      <pivotArea field="1" type="button" dataOnly="0" labelOnly="1" outline="0" axis="axisRow" fieldPosition="1"/>
    </format>
    <format dxfId="591">
      <pivotArea field="2" type="button" dataOnly="0" labelOnly="1" outline="0" axis="axisRow" fieldPosition="2"/>
    </format>
    <format dxfId="590">
      <pivotArea field="3" type="button" dataOnly="0" labelOnly="1" outline="0" axis="axisRow" fieldPosition="3"/>
    </format>
    <format dxfId="589">
      <pivotArea dataOnly="0" labelOnly="1" outline="0" fieldPosition="0">
        <references count="1">
          <reference field="4294967294" count="1">
            <x v="0"/>
          </reference>
        </references>
      </pivotArea>
    </format>
    <format dxfId="588">
      <pivotArea field="-2" type="button" dataOnly="0" labelOnly="1" outline="0" axis="axisCol" fieldPosition="0"/>
    </format>
    <format dxfId="587">
      <pivotArea outline="0" fieldPosition="0">
        <references count="2">
          <reference field="4294967294" count="1" selected="0">
            <x v="0"/>
          </reference>
          <reference field="11" count="1" selected="0">
            <x v="0"/>
          </reference>
        </references>
      </pivotArea>
    </format>
    <format dxfId="586">
      <pivotArea field="11" grandRow="1" outline="0" axis="axisRow"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E5C632D-B8B2-4A06-A852-70EDDA7786A8}" name="TablaDinámica4" cacheId="0" applyNumberFormats="0" applyBorderFormats="0" applyFontFormats="0" applyPatternFormats="0" applyAlignmentFormats="0" applyWidthHeightFormats="1" dataCaption="Valores" missingCaption="(en blanco)" updatedVersion="6" minRefreshableVersion="3" itemPrintTitles="1" createdVersion="6" indent="0" compact="0" compactData="0" gridDropZones="1" multipleFieldFilters="0">
  <location ref="A7:F15" firstHeaderRow="1" firstDataRow="2" firstDataCol="4" rowPageCount="1" colPageCount="1"/>
  <pivotFields count="39">
    <pivotField compact="0" outline="0" showAll="0"/>
    <pivotField axis="axisRow" subtotalCaption="Total" compact="0" outline="0" showAll="0">
      <items count="11">
        <item x="0"/>
        <item x="3"/>
        <item x="1"/>
        <item x="4"/>
        <item x="5"/>
        <item x="6"/>
        <item x="9"/>
        <item x="7"/>
        <item x="2"/>
        <item x="8"/>
        <item t="default"/>
      </items>
    </pivotField>
    <pivotField axis="axisRow" subtotalCaption="Total" compact="0" outline="0" showAll="0">
      <items count="20">
        <item sd="0" x="17"/>
        <item sd="0" x="13"/>
        <item sd="0" x="9"/>
        <item sd="0" x="10"/>
        <item sd="0" x="11"/>
        <item sd="0" x="2"/>
        <item sd="0" x="0"/>
        <item sd="0" x="12"/>
        <item sd="0" x="1"/>
        <item sd="0" x="5"/>
        <item sd="0" x="8"/>
        <item x="3"/>
        <item sd="0" x="14"/>
        <item sd="0" x="4"/>
        <item sd="0" x="6"/>
        <item sd="0" x="18"/>
        <item sd="0" x="15"/>
        <item sd="0" x="16"/>
        <item sd="0" x="7"/>
        <item t="default"/>
      </items>
    </pivotField>
    <pivotField axis="axisRow" compact="0" outline="0" showAll="0">
      <items count="118">
        <item x="91"/>
        <item x="85"/>
        <item x="26"/>
        <item x="0"/>
        <item x="49"/>
        <item x="50"/>
        <item x="77"/>
        <item x="79"/>
        <item x="1"/>
        <item x="2"/>
        <item x="3"/>
        <item x="114"/>
        <item x="16"/>
        <item x="17"/>
        <item x="18"/>
        <item x="51"/>
        <item x="4"/>
        <item x="19"/>
        <item x="55"/>
        <item x="101"/>
        <item x="102"/>
        <item x="27"/>
        <item x="28"/>
        <item x="61"/>
        <item x="62"/>
        <item x="103"/>
        <item x="63"/>
        <item x="64"/>
        <item x="20"/>
        <item x="5"/>
        <item x="29"/>
        <item x="30"/>
        <item x="31"/>
        <item x="115"/>
        <item x="32"/>
        <item x="54"/>
        <item x="80"/>
        <item x="81"/>
        <item x="82"/>
        <item x="65"/>
        <item x="83"/>
        <item x="6"/>
        <item x="33"/>
        <item x="7"/>
        <item x="34"/>
        <item x="35"/>
        <item x="92"/>
        <item x="36"/>
        <item x="37"/>
        <item x="52"/>
        <item x="38"/>
        <item x="53"/>
        <item x="71"/>
        <item x="72"/>
        <item x="116"/>
        <item x="39"/>
        <item x="22"/>
        <item x="21"/>
        <item x="12"/>
        <item x="93"/>
        <item x="40"/>
        <item x="84"/>
        <item x="41"/>
        <item x="8"/>
        <item x="9"/>
        <item x="42"/>
        <item x="24"/>
        <item x="25"/>
        <item x="112"/>
        <item x="73"/>
        <item x="56"/>
        <item x="104"/>
        <item x="105"/>
        <item x="74"/>
        <item x="106"/>
        <item x="107"/>
        <item x="75"/>
        <item x="76"/>
        <item x="94"/>
        <item x="86"/>
        <item x="87"/>
        <item x="95"/>
        <item x="96"/>
        <item x="97"/>
        <item x="57"/>
        <item x="10"/>
        <item x="98"/>
        <item x="11"/>
        <item x="108"/>
        <item x="99"/>
        <item x="109"/>
        <item x="58"/>
        <item x="113"/>
        <item x="100"/>
        <item x="88"/>
        <item x="110"/>
        <item x="111"/>
        <item x="67"/>
        <item x="60"/>
        <item x="68"/>
        <item x="69"/>
        <item x="70"/>
        <item x="43"/>
        <item x="44"/>
        <item x="45"/>
        <item x="46"/>
        <item x="89"/>
        <item x="47"/>
        <item x="78"/>
        <item x="13"/>
        <item x="14"/>
        <item x="59"/>
        <item x="48"/>
        <item x="23"/>
        <item x="66"/>
        <item x="15"/>
        <item x="90"/>
        <item t="default"/>
      </items>
    </pivotField>
    <pivotField compact="0" outline="0" showAll="0"/>
    <pivotField compact="0" outline="0" showAll="0"/>
    <pivotField compact="0" outline="0" showAll="0"/>
    <pivotField compact="0" numFmtId="14" outline="0" showAll="0"/>
    <pivotField compact="0" outline="0" showAll="0"/>
    <pivotField compact="0" outline="0" showAll="0"/>
    <pivotField dataField="1" compact="0" outline="0" showAll="0"/>
    <pivotField axis="axisRow" compact="0" outline="0" showAll="0">
      <items count="10">
        <item sd="0" x="2"/>
        <item sd="0" x="8"/>
        <item sd="0" x="7"/>
        <item sd="0" x="5"/>
        <item sd="0" x="0"/>
        <item sd="0" x="3"/>
        <item sd="0" x="1"/>
        <item sd="0" x="6"/>
        <item sd="0" x="4"/>
        <item t="default"/>
      </items>
    </pivotField>
    <pivotField dataField="1" compact="0" outline="0" showAll="0"/>
    <pivotField compact="0" outline="0" showAll="0"/>
    <pivotField compact="0" outline="0" showAll="0"/>
    <pivotField compact="0" outline="0" showAll="0"/>
    <pivotField name="Trimestre 1" compact="0" outline="0" showAll="0"/>
    <pivotField compact="0" outline="0" showAll="0"/>
    <pivotField compact="0" outline="0" showAll="0"/>
    <pivotField compact="0" outline="0" showAll="0"/>
    <pivotField compact="0" outline="0" showAll="0"/>
    <pivotField compact="0" outline="0" showAll="0"/>
    <pivotField name="Trimestre 2" compact="0" outline="0" showAll="0"/>
    <pivotField compact="0" outline="0" showAll="0"/>
    <pivotField compact="0" outline="0" showAll="0"/>
    <pivotField compact="0" outline="0" showAll="0"/>
    <pivotField compact="0" outline="0" showAll="0"/>
    <pivotField compact="0" outline="0" showAll="0"/>
    <pivotField name="Trimestre 3" axis="axisPage" compact="0" outline="0" showAll="0">
      <items count="3">
        <item x="0"/>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11"/>
    <field x="1"/>
    <field x="2"/>
    <field x="3"/>
  </rowFields>
  <rowItems count="7">
    <i>
      <x/>
    </i>
    <i>
      <x v="2"/>
    </i>
    <i>
      <x v="3"/>
    </i>
    <i>
      <x v="4"/>
    </i>
    <i>
      <x v="6"/>
    </i>
    <i>
      <x v="7"/>
    </i>
    <i t="grand">
      <x/>
    </i>
  </rowItems>
  <colFields count="1">
    <field x="-2"/>
  </colFields>
  <colItems count="2">
    <i>
      <x/>
    </i>
    <i i="1">
      <x v="1"/>
    </i>
  </colItems>
  <pageFields count="1">
    <pageField fld="28" item="1" hier="-1"/>
  </pageFields>
  <dataFields count="2">
    <dataField name="Peso actividad" fld="10" baseField="3" baseItem="3"/>
    <dataField name="Suma de Valor real" fld="12" baseField="0" baseItem="0"/>
  </dataFields>
  <formats count="95">
    <format dxfId="581">
      <pivotArea type="all" dataOnly="0" outline="0" fieldPosition="0"/>
    </format>
    <format dxfId="580">
      <pivotArea outline="0" collapsedLevelsAreSubtotals="1" fieldPosition="0"/>
    </format>
    <format dxfId="579">
      <pivotArea type="origin" dataOnly="0" labelOnly="1" outline="0" fieldPosition="0"/>
    </format>
    <format dxfId="578">
      <pivotArea field="-2" type="button" dataOnly="0" labelOnly="1" outline="0" axis="axisCol" fieldPosition="0"/>
    </format>
    <format dxfId="577">
      <pivotArea type="topRight" dataOnly="0" labelOnly="1" outline="0" fieldPosition="0"/>
    </format>
    <format dxfId="576">
      <pivotArea field="1" type="button" dataOnly="0" labelOnly="1" outline="0" axis="axisRow" fieldPosition="1"/>
    </format>
    <format dxfId="575">
      <pivotArea field="2" type="button" dataOnly="0" labelOnly="1" outline="0" axis="axisRow" fieldPosition="2"/>
    </format>
    <format dxfId="574">
      <pivotArea field="3" type="button" dataOnly="0" labelOnly="1" outline="0" axis="axisRow" fieldPosition="3"/>
    </format>
    <format dxfId="573">
      <pivotArea dataOnly="0" labelOnly="1" outline="0" fieldPosition="0">
        <references count="1">
          <reference field="1" count="0"/>
        </references>
      </pivotArea>
    </format>
    <format dxfId="572">
      <pivotArea dataOnly="0" labelOnly="1" outline="0" fieldPosition="0">
        <references count="1">
          <reference field="1" count="0" defaultSubtotal="1"/>
        </references>
      </pivotArea>
    </format>
    <format dxfId="571">
      <pivotArea dataOnly="0" labelOnly="1" grandRow="1" outline="0" fieldPosition="0"/>
    </format>
    <format dxfId="570">
      <pivotArea dataOnly="0" labelOnly="1" outline="0" fieldPosition="0">
        <references count="2">
          <reference field="1" count="1" selected="0">
            <x v="0"/>
          </reference>
          <reference field="2" count="2">
            <x v="6"/>
            <x v="8"/>
          </reference>
        </references>
      </pivotArea>
    </format>
    <format dxfId="569">
      <pivotArea dataOnly="0" labelOnly="1" outline="0" fieldPosition="0">
        <references count="2">
          <reference field="1" count="1" selected="0">
            <x v="0"/>
          </reference>
          <reference field="2" count="2" defaultSubtotal="1">
            <x v="6"/>
            <x v="8"/>
          </reference>
        </references>
      </pivotArea>
    </format>
    <format dxfId="568">
      <pivotArea dataOnly="0" labelOnly="1" outline="0" fieldPosition="0">
        <references count="2">
          <reference field="1" count="1" selected="0">
            <x v="1"/>
          </reference>
          <reference field="2" count="1">
            <x v="10"/>
          </reference>
        </references>
      </pivotArea>
    </format>
    <format dxfId="567">
      <pivotArea dataOnly="0" labelOnly="1" outline="0" fieldPosition="0">
        <references count="2">
          <reference field="1" count="1" selected="0">
            <x v="1"/>
          </reference>
          <reference field="2" count="1" defaultSubtotal="1">
            <x v="10"/>
          </reference>
        </references>
      </pivotArea>
    </format>
    <format dxfId="566">
      <pivotArea dataOnly="0" labelOnly="1" outline="0" fieldPosition="0">
        <references count="2">
          <reference field="1" count="1" selected="0">
            <x v="2"/>
          </reference>
          <reference field="2" count="3">
            <x v="5"/>
            <x v="11"/>
            <x v="13"/>
          </reference>
        </references>
      </pivotArea>
    </format>
    <format dxfId="565">
      <pivotArea dataOnly="0" labelOnly="1" outline="0" fieldPosition="0">
        <references count="2">
          <reference field="1" count="1" selected="0">
            <x v="3"/>
          </reference>
          <reference field="2" count="4">
            <x v="2"/>
            <x v="3"/>
            <x v="4"/>
            <x v="7"/>
          </reference>
        </references>
      </pivotArea>
    </format>
    <format dxfId="564">
      <pivotArea dataOnly="0" labelOnly="1" outline="0" fieldPosition="0">
        <references count="2">
          <reference field="1" count="1" selected="0">
            <x v="3"/>
          </reference>
          <reference field="2" count="4" defaultSubtotal="1">
            <x v="2"/>
            <x v="3"/>
            <x v="4"/>
            <x v="7"/>
          </reference>
        </references>
      </pivotArea>
    </format>
    <format dxfId="563">
      <pivotArea dataOnly="0" labelOnly="1" outline="0" fieldPosition="0">
        <references count="2">
          <reference field="1" count="1" selected="0">
            <x v="4"/>
          </reference>
          <reference field="2" count="1">
            <x v="1"/>
          </reference>
        </references>
      </pivotArea>
    </format>
    <format dxfId="562">
      <pivotArea dataOnly="0" labelOnly="1" outline="0" fieldPosition="0">
        <references count="2">
          <reference field="1" count="1" selected="0">
            <x v="4"/>
          </reference>
          <reference field="2" count="1" defaultSubtotal="1">
            <x v="1"/>
          </reference>
        </references>
      </pivotArea>
    </format>
    <format dxfId="561">
      <pivotArea dataOnly="0" labelOnly="1" outline="0" fieldPosition="0">
        <references count="2">
          <reference field="1" count="1" selected="0">
            <x v="5"/>
          </reference>
          <reference field="2" count="1">
            <x v="12"/>
          </reference>
        </references>
      </pivotArea>
    </format>
    <format dxfId="560">
      <pivotArea dataOnly="0" labelOnly="1" outline="0" fieldPosition="0">
        <references count="2">
          <reference field="1" count="1" selected="0">
            <x v="5"/>
          </reference>
          <reference field="2" count="1" defaultSubtotal="1">
            <x v="12"/>
          </reference>
        </references>
      </pivotArea>
    </format>
    <format dxfId="559">
      <pivotArea dataOnly="0" labelOnly="1" outline="0" fieldPosition="0">
        <references count="2">
          <reference field="1" count="1" selected="0">
            <x v="6"/>
          </reference>
          <reference field="2" count="1">
            <x v="15"/>
          </reference>
        </references>
      </pivotArea>
    </format>
    <format dxfId="558">
      <pivotArea dataOnly="0" labelOnly="1" outline="0" fieldPosition="0">
        <references count="2">
          <reference field="1" count="1" selected="0">
            <x v="6"/>
          </reference>
          <reference field="2" count="1" defaultSubtotal="1">
            <x v="15"/>
          </reference>
        </references>
      </pivotArea>
    </format>
    <format dxfId="557">
      <pivotArea dataOnly="0" labelOnly="1" outline="0" fieldPosition="0">
        <references count="2">
          <reference field="1" count="1" selected="0">
            <x v="7"/>
          </reference>
          <reference field="2" count="2">
            <x v="16"/>
            <x v="17"/>
          </reference>
        </references>
      </pivotArea>
    </format>
    <format dxfId="556">
      <pivotArea dataOnly="0" labelOnly="1" outline="0" fieldPosition="0">
        <references count="2">
          <reference field="1" count="1" selected="0">
            <x v="7"/>
          </reference>
          <reference field="2" count="2" defaultSubtotal="1">
            <x v="16"/>
            <x v="17"/>
          </reference>
        </references>
      </pivotArea>
    </format>
    <format dxfId="555">
      <pivotArea dataOnly="0" labelOnly="1" outline="0" fieldPosition="0">
        <references count="2">
          <reference field="1" count="1" selected="0">
            <x v="8"/>
          </reference>
          <reference field="2" count="3">
            <x v="9"/>
            <x v="14"/>
            <x v="18"/>
          </reference>
        </references>
      </pivotArea>
    </format>
    <format dxfId="554">
      <pivotArea dataOnly="0" labelOnly="1" outline="0" fieldPosition="0">
        <references count="2">
          <reference field="1" count="1" selected="0">
            <x v="8"/>
          </reference>
          <reference field="2" count="3" defaultSubtotal="1">
            <x v="9"/>
            <x v="14"/>
            <x v="18"/>
          </reference>
        </references>
      </pivotArea>
    </format>
    <format dxfId="553">
      <pivotArea dataOnly="0" labelOnly="1" outline="0" fieldPosition="0">
        <references count="3">
          <reference field="1" count="1" selected="0">
            <x v="0"/>
          </reference>
          <reference field="2" count="1" selected="0">
            <x v="6"/>
          </reference>
          <reference field="3" count="12">
            <x v="3"/>
            <x v="8"/>
            <x v="9"/>
            <x v="10"/>
            <x v="16"/>
            <x v="29"/>
            <x v="41"/>
            <x v="43"/>
            <x v="63"/>
            <x v="64"/>
            <x v="85"/>
            <x v="87"/>
          </reference>
        </references>
      </pivotArea>
    </format>
    <format dxfId="552">
      <pivotArea dataOnly="0" labelOnly="1" outline="0" fieldPosition="0">
        <references count="3">
          <reference field="1" count="1" selected="0">
            <x v="0"/>
          </reference>
          <reference field="2" count="1" selected="0">
            <x v="8"/>
          </reference>
          <reference field="3" count="4">
            <x v="58"/>
            <x v="109"/>
            <x v="110"/>
            <x v="115"/>
          </reference>
        </references>
      </pivotArea>
    </format>
    <format dxfId="551">
      <pivotArea dataOnly="0" labelOnly="1" outline="0" fieldPosition="0">
        <references count="3">
          <reference field="1" count="1" selected="0">
            <x v="1"/>
          </reference>
          <reference field="2" count="1" selected="0">
            <x v="10"/>
          </reference>
          <reference field="3" count="5">
            <x v="18"/>
            <x v="70"/>
            <x v="84"/>
            <x v="91"/>
            <x v="111"/>
          </reference>
        </references>
      </pivotArea>
    </format>
    <format dxfId="550">
      <pivotArea dataOnly="0" labelOnly="1" outline="0" fieldPosition="0">
        <references count="3">
          <reference field="1" count="1" selected="0">
            <x v="3"/>
          </reference>
          <reference field="2" count="1" selected="0">
            <x v="2"/>
          </reference>
          <reference field="3" count="6">
            <x v="23"/>
            <x v="24"/>
            <x v="26"/>
            <x v="27"/>
            <x v="39"/>
            <x v="114"/>
          </reference>
        </references>
      </pivotArea>
    </format>
    <format dxfId="549">
      <pivotArea dataOnly="0" labelOnly="1" outline="0" fieldPosition="0">
        <references count="3">
          <reference field="1" count="1" selected="0">
            <x v="3"/>
          </reference>
          <reference field="2" count="1" selected="0">
            <x v="3"/>
          </reference>
          <reference field="3" count="4">
            <x v="97"/>
            <x v="99"/>
            <x v="100"/>
            <x v="101"/>
          </reference>
        </references>
      </pivotArea>
    </format>
    <format dxfId="548">
      <pivotArea dataOnly="0" labelOnly="1" outline="0" fieldPosition="0">
        <references count="3">
          <reference field="1" count="1" selected="0">
            <x v="3"/>
          </reference>
          <reference field="2" count="1" selected="0">
            <x v="4"/>
          </reference>
          <reference field="3" count="6">
            <x v="52"/>
            <x v="53"/>
            <x v="69"/>
            <x v="73"/>
            <x v="76"/>
            <x v="77"/>
          </reference>
        </references>
      </pivotArea>
    </format>
    <format dxfId="547">
      <pivotArea dataOnly="0" labelOnly="1" outline="0" fieldPosition="0">
        <references count="3">
          <reference field="1" count="1" selected="0">
            <x v="3"/>
          </reference>
          <reference field="2" count="1" selected="0">
            <x v="7"/>
          </reference>
          <reference field="3" count="2">
            <x v="6"/>
            <x v="108"/>
          </reference>
        </references>
      </pivotArea>
    </format>
    <format dxfId="546">
      <pivotArea dataOnly="0" labelOnly="1" outline="0" fieldPosition="0">
        <references count="3">
          <reference field="1" count="1" selected="0">
            <x v="4"/>
          </reference>
          <reference field="2" count="1" selected="0">
            <x v="1"/>
          </reference>
          <reference field="3" count="6">
            <x v="7"/>
            <x v="36"/>
            <x v="37"/>
            <x v="38"/>
            <x v="40"/>
            <x v="61"/>
          </reference>
        </references>
      </pivotArea>
    </format>
    <format dxfId="545">
      <pivotArea dataOnly="0" labelOnly="1" outline="0" fieldPosition="0">
        <references count="3">
          <reference field="1" count="1" selected="0">
            <x v="5"/>
          </reference>
          <reference field="2" count="1" selected="0">
            <x v="12"/>
          </reference>
          <reference field="3" count="5">
            <x v="1"/>
            <x v="79"/>
            <x v="80"/>
            <x v="94"/>
            <x v="106"/>
          </reference>
        </references>
      </pivotArea>
    </format>
    <format dxfId="544">
      <pivotArea dataOnly="0" labelOnly="1" outline="0" fieldPosition="0">
        <references count="3">
          <reference field="1" count="1" selected="0">
            <x v="6"/>
          </reference>
          <reference field="2" count="1" selected="0">
            <x v="15"/>
          </reference>
          <reference field="3" count="1">
            <x v="54"/>
          </reference>
        </references>
      </pivotArea>
    </format>
    <format dxfId="543">
      <pivotArea dataOnly="0" labelOnly="1" outline="0" fieldPosition="0">
        <references count="3">
          <reference field="1" count="1" selected="0">
            <x v="7"/>
          </reference>
          <reference field="2" count="1" selected="0">
            <x v="16"/>
          </reference>
          <reference field="3" count="10">
            <x v="0"/>
            <x v="46"/>
            <x v="59"/>
            <x v="78"/>
            <x v="81"/>
            <x v="82"/>
            <x v="83"/>
            <x v="86"/>
            <x v="89"/>
            <x v="93"/>
          </reference>
        </references>
      </pivotArea>
    </format>
    <format dxfId="542">
      <pivotArea dataOnly="0" labelOnly="1" outline="0" fieldPosition="0">
        <references count="3">
          <reference field="1" count="1" selected="0">
            <x v="7"/>
          </reference>
          <reference field="2" count="1" selected="0">
            <x v="17"/>
          </reference>
          <reference field="3" count="11">
            <x v="19"/>
            <x v="20"/>
            <x v="25"/>
            <x v="71"/>
            <x v="72"/>
            <x v="74"/>
            <x v="75"/>
            <x v="88"/>
            <x v="90"/>
            <x v="95"/>
            <x v="96"/>
          </reference>
        </references>
      </pivotArea>
    </format>
    <format dxfId="541">
      <pivotArea dataOnly="0" labelOnly="1" outline="0" fieldPosition="0">
        <references count="3">
          <reference field="1" count="1" selected="0">
            <x v="8"/>
          </reference>
          <reference field="2" count="1" selected="0">
            <x v="9"/>
          </reference>
          <reference field="3" count="23">
            <x v="2"/>
            <x v="21"/>
            <x v="22"/>
            <x v="30"/>
            <x v="31"/>
            <x v="32"/>
            <x v="34"/>
            <x v="42"/>
            <x v="44"/>
            <x v="45"/>
            <x v="47"/>
            <x v="48"/>
            <x v="50"/>
            <x v="55"/>
            <x v="60"/>
            <x v="62"/>
            <x v="65"/>
            <x v="102"/>
            <x v="103"/>
            <x v="104"/>
            <x v="105"/>
            <x v="107"/>
            <x v="112"/>
          </reference>
        </references>
      </pivotArea>
    </format>
    <format dxfId="540">
      <pivotArea dataOnly="0" labelOnly="1" outline="0" fieldPosition="0">
        <references count="3">
          <reference field="1" count="1" selected="0">
            <x v="8"/>
          </reference>
          <reference field="2" count="1" selected="0">
            <x v="14"/>
          </reference>
          <reference field="3" count="6">
            <x v="4"/>
            <x v="5"/>
            <x v="15"/>
            <x v="49"/>
            <x v="51"/>
            <x v="103"/>
          </reference>
        </references>
      </pivotArea>
    </format>
    <format dxfId="539">
      <pivotArea dataOnly="0" labelOnly="1" outline="0" fieldPosition="0">
        <references count="3">
          <reference field="1" count="1" selected="0">
            <x v="8"/>
          </reference>
          <reference field="2" count="1" selected="0">
            <x v="18"/>
          </reference>
          <reference field="3" count="1">
            <x v="35"/>
          </reference>
        </references>
      </pivotArea>
    </format>
    <format dxfId="538">
      <pivotArea dataOnly="0" labelOnly="1" outline="0" fieldPosition="0">
        <references count="1">
          <reference field="4294967294" count="1">
            <x v="0"/>
          </reference>
        </references>
      </pivotArea>
    </format>
    <format dxfId="537">
      <pivotArea type="all" dataOnly="0" outline="0" fieldPosition="0"/>
    </format>
    <format dxfId="536">
      <pivotArea outline="0" collapsedLevelsAreSubtotals="1" fieldPosition="0"/>
    </format>
    <format dxfId="535">
      <pivotArea type="origin" dataOnly="0" labelOnly="1" outline="0" fieldPosition="0"/>
    </format>
    <format dxfId="534">
      <pivotArea field="-2" type="button" dataOnly="0" labelOnly="1" outline="0" axis="axisCol" fieldPosition="0"/>
    </format>
    <format dxfId="533">
      <pivotArea type="topRight" dataOnly="0" labelOnly="1" outline="0" fieldPosition="0"/>
    </format>
    <format dxfId="532">
      <pivotArea field="1" type="button" dataOnly="0" labelOnly="1" outline="0" axis="axisRow" fieldPosition="1"/>
    </format>
    <format dxfId="531">
      <pivotArea field="2" type="button" dataOnly="0" labelOnly="1" outline="0" axis="axisRow" fieldPosition="2"/>
    </format>
    <format dxfId="530">
      <pivotArea field="3" type="button" dataOnly="0" labelOnly="1" outline="0" axis="axisRow" fieldPosition="3"/>
    </format>
    <format dxfId="529">
      <pivotArea dataOnly="0" labelOnly="1" outline="0" fieldPosition="0">
        <references count="1">
          <reference field="1" count="0"/>
        </references>
      </pivotArea>
    </format>
    <format dxfId="528">
      <pivotArea dataOnly="0" labelOnly="1" outline="0" fieldPosition="0">
        <references count="1">
          <reference field="1" count="0" defaultSubtotal="1"/>
        </references>
      </pivotArea>
    </format>
    <format dxfId="527">
      <pivotArea dataOnly="0" labelOnly="1" grandRow="1" outline="0" fieldPosition="0"/>
    </format>
    <format dxfId="526">
      <pivotArea dataOnly="0" labelOnly="1" outline="0" fieldPosition="0">
        <references count="2">
          <reference field="1" count="1" selected="0">
            <x v="0"/>
          </reference>
          <reference field="2" count="2">
            <x v="6"/>
            <x v="8"/>
          </reference>
        </references>
      </pivotArea>
    </format>
    <format dxfId="525">
      <pivotArea dataOnly="0" labelOnly="1" outline="0" fieldPosition="0">
        <references count="2">
          <reference field="1" count="1" selected="0">
            <x v="0"/>
          </reference>
          <reference field="2" count="2" defaultSubtotal="1">
            <x v="6"/>
            <x v="8"/>
          </reference>
        </references>
      </pivotArea>
    </format>
    <format dxfId="524">
      <pivotArea dataOnly="0" labelOnly="1" outline="0" fieldPosition="0">
        <references count="2">
          <reference field="1" count="1" selected="0">
            <x v="1"/>
          </reference>
          <reference field="2" count="1">
            <x v="10"/>
          </reference>
        </references>
      </pivotArea>
    </format>
    <format dxfId="523">
      <pivotArea dataOnly="0" labelOnly="1" outline="0" fieldPosition="0">
        <references count="2">
          <reference field="1" count="1" selected="0">
            <x v="1"/>
          </reference>
          <reference field="2" count="1" defaultSubtotal="1">
            <x v="10"/>
          </reference>
        </references>
      </pivotArea>
    </format>
    <format dxfId="522">
      <pivotArea dataOnly="0" labelOnly="1" outline="0" fieldPosition="0">
        <references count="2">
          <reference field="1" count="1" selected="0">
            <x v="2"/>
          </reference>
          <reference field="2" count="3">
            <x v="5"/>
            <x v="11"/>
            <x v="13"/>
          </reference>
        </references>
      </pivotArea>
    </format>
    <format dxfId="521">
      <pivotArea dataOnly="0" labelOnly="1" outline="0" fieldPosition="0">
        <references count="2">
          <reference field="1" count="1" selected="0">
            <x v="3"/>
          </reference>
          <reference field="2" count="4">
            <x v="2"/>
            <x v="3"/>
            <x v="4"/>
            <x v="7"/>
          </reference>
        </references>
      </pivotArea>
    </format>
    <format dxfId="520">
      <pivotArea dataOnly="0" labelOnly="1" outline="0" fieldPosition="0">
        <references count="2">
          <reference field="1" count="1" selected="0">
            <x v="3"/>
          </reference>
          <reference field="2" count="4" defaultSubtotal="1">
            <x v="2"/>
            <x v="3"/>
            <x v="4"/>
            <x v="7"/>
          </reference>
        </references>
      </pivotArea>
    </format>
    <format dxfId="519">
      <pivotArea dataOnly="0" labelOnly="1" outline="0" fieldPosition="0">
        <references count="2">
          <reference field="1" count="1" selected="0">
            <x v="4"/>
          </reference>
          <reference field="2" count="1">
            <x v="1"/>
          </reference>
        </references>
      </pivotArea>
    </format>
    <format dxfId="518">
      <pivotArea dataOnly="0" labelOnly="1" outline="0" fieldPosition="0">
        <references count="2">
          <reference field="1" count="1" selected="0">
            <x v="4"/>
          </reference>
          <reference field="2" count="1" defaultSubtotal="1">
            <x v="1"/>
          </reference>
        </references>
      </pivotArea>
    </format>
    <format dxfId="517">
      <pivotArea dataOnly="0" labelOnly="1" outline="0" fieldPosition="0">
        <references count="2">
          <reference field="1" count="1" selected="0">
            <x v="5"/>
          </reference>
          <reference field="2" count="1">
            <x v="12"/>
          </reference>
        </references>
      </pivotArea>
    </format>
    <format dxfId="516">
      <pivotArea dataOnly="0" labelOnly="1" outline="0" fieldPosition="0">
        <references count="2">
          <reference field="1" count="1" selected="0">
            <x v="5"/>
          </reference>
          <reference field="2" count="1" defaultSubtotal="1">
            <x v="12"/>
          </reference>
        </references>
      </pivotArea>
    </format>
    <format dxfId="515">
      <pivotArea dataOnly="0" labelOnly="1" outline="0" fieldPosition="0">
        <references count="2">
          <reference field="1" count="1" selected="0">
            <x v="6"/>
          </reference>
          <reference field="2" count="1">
            <x v="15"/>
          </reference>
        </references>
      </pivotArea>
    </format>
    <format dxfId="514">
      <pivotArea dataOnly="0" labelOnly="1" outline="0" fieldPosition="0">
        <references count="2">
          <reference field="1" count="1" selected="0">
            <x v="6"/>
          </reference>
          <reference field="2" count="1" defaultSubtotal="1">
            <x v="15"/>
          </reference>
        </references>
      </pivotArea>
    </format>
    <format dxfId="513">
      <pivotArea dataOnly="0" labelOnly="1" outline="0" fieldPosition="0">
        <references count="2">
          <reference field="1" count="1" selected="0">
            <x v="7"/>
          </reference>
          <reference field="2" count="2">
            <x v="16"/>
            <x v="17"/>
          </reference>
        </references>
      </pivotArea>
    </format>
    <format dxfId="512">
      <pivotArea dataOnly="0" labelOnly="1" outline="0" fieldPosition="0">
        <references count="2">
          <reference field="1" count="1" selected="0">
            <x v="7"/>
          </reference>
          <reference field="2" count="2" defaultSubtotal="1">
            <x v="16"/>
            <x v="17"/>
          </reference>
        </references>
      </pivotArea>
    </format>
    <format dxfId="511">
      <pivotArea dataOnly="0" labelOnly="1" outline="0" fieldPosition="0">
        <references count="2">
          <reference field="1" count="1" selected="0">
            <x v="8"/>
          </reference>
          <reference field="2" count="3">
            <x v="9"/>
            <x v="14"/>
            <x v="18"/>
          </reference>
        </references>
      </pivotArea>
    </format>
    <format dxfId="510">
      <pivotArea dataOnly="0" labelOnly="1" outline="0" fieldPosition="0">
        <references count="2">
          <reference field="1" count="1" selected="0">
            <x v="8"/>
          </reference>
          <reference field="2" count="3" defaultSubtotal="1">
            <x v="9"/>
            <x v="14"/>
            <x v="18"/>
          </reference>
        </references>
      </pivotArea>
    </format>
    <format dxfId="509">
      <pivotArea dataOnly="0" labelOnly="1" outline="0" fieldPosition="0">
        <references count="3">
          <reference field="1" count="1" selected="0">
            <x v="0"/>
          </reference>
          <reference field="2" count="1" selected="0">
            <x v="6"/>
          </reference>
          <reference field="3" count="12">
            <x v="3"/>
            <x v="8"/>
            <x v="9"/>
            <x v="10"/>
            <x v="16"/>
            <x v="29"/>
            <x v="41"/>
            <x v="43"/>
            <x v="63"/>
            <x v="64"/>
            <x v="85"/>
            <x v="87"/>
          </reference>
        </references>
      </pivotArea>
    </format>
    <format dxfId="508">
      <pivotArea dataOnly="0" labelOnly="1" outline="0" fieldPosition="0">
        <references count="3">
          <reference field="1" count="1" selected="0">
            <x v="0"/>
          </reference>
          <reference field="2" count="1" selected="0">
            <x v="8"/>
          </reference>
          <reference field="3" count="4">
            <x v="58"/>
            <x v="109"/>
            <x v="110"/>
            <x v="115"/>
          </reference>
        </references>
      </pivotArea>
    </format>
    <format dxfId="507">
      <pivotArea dataOnly="0" labelOnly="1" outline="0" fieldPosition="0">
        <references count="3">
          <reference field="1" count="1" selected="0">
            <x v="1"/>
          </reference>
          <reference field="2" count="1" selected="0">
            <x v="10"/>
          </reference>
          <reference field="3" count="5">
            <x v="18"/>
            <x v="70"/>
            <x v="84"/>
            <x v="91"/>
            <x v="111"/>
          </reference>
        </references>
      </pivotArea>
    </format>
    <format dxfId="506">
      <pivotArea dataOnly="0" labelOnly="1" outline="0" fieldPosition="0">
        <references count="3">
          <reference field="1" count="1" selected="0">
            <x v="3"/>
          </reference>
          <reference field="2" count="1" selected="0">
            <x v="2"/>
          </reference>
          <reference field="3" count="6">
            <x v="23"/>
            <x v="24"/>
            <x v="26"/>
            <x v="27"/>
            <x v="39"/>
            <x v="114"/>
          </reference>
        </references>
      </pivotArea>
    </format>
    <format dxfId="505">
      <pivotArea dataOnly="0" labelOnly="1" outline="0" fieldPosition="0">
        <references count="3">
          <reference field="1" count="1" selected="0">
            <x v="3"/>
          </reference>
          <reference field="2" count="1" selected="0">
            <x v="3"/>
          </reference>
          <reference field="3" count="4">
            <x v="97"/>
            <x v="99"/>
            <x v="100"/>
            <x v="101"/>
          </reference>
        </references>
      </pivotArea>
    </format>
    <format dxfId="504">
      <pivotArea dataOnly="0" labelOnly="1" outline="0" fieldPosition="0">
        <references count="3">
          <reference field="1" count="1" selected="0">
            <x v="3"/>
          </reference>
          <reference field="2" count="1" selected="0">
            <x v="4"/>
          </reference>
          <reference field="3" count="6">
            <x v="52"/>
            <x v="53"/>
            <x v="69"/>
            <x v="73"/>
            <x v="76"/>
            <x v="77"/>
          </reference>
        </references>
      </pivotArea>
    </format>
    <format dxfId="503">
      <pivotArea dataOnly="0" labelOnly="1" outline="0" fieldPosition="0">
        <references count="3">
          <reference field="1" count="1" selected="0">
            <x v="3"/>
          </reference>
          <reference field="2" count="1" selected="0">
            <x v="7"/>
          </reference>
          <reference field="3" count="2">
            <x v="6"/>
            <x v="108"/>
          </reference>
        </references>
      </pivotArea>
    </format>
    <format dxfId="502">
      <pivotArea dataOnly="0" labelOnly="1" outline="0" fieldPosition="0">
        <references count="3">
          <reference field="1" count="1" selected="0">
            <x v="4"/>
          </reference>
          <reference field="2" count="1" selected="0">
            <x v="1"/>
          </reference>
          <reference field="3" count="6">
            <x v="7"/>
            <x v="36"/>
            <x v="37"/>
            <x v="38"/>
            <x v="40"/>
            <x v="61"/>
          </reference>
        </references>
      </pivotArea>
    </format>
    <format dxfId="501">
      <pivotArea dataOnly="0" labelOnly="1" outline="0" fieldPosition="0">
        <references count="3">
          <reference field="1" count="1" selected="0">
            <x v="5"/>
          </reference>
          <reference field="2" count="1" selected="0">
            <x v="12"/>
          </reference>
          <reference field="3" count="5">
            <x v="1"/>
            <x v="79"/>
            <x v="80"/>
            <x v="94"/>
            <x v="106"/>
          </reference>
        </references>
      </pivotArea>
    </format>
    <format dxfId="500">
      <pivotArea dataOnly="0" labelOnly="1" outline="0" fieldPosition="0">
        <references count="3">
          <reference field="1" count="1" selected="0">
            <x v="6"/>
          </reference>
          <reference field="2" count="1" selected="0">
            <x v="15"/>
          </reference>
          <reference field="3" count="1">
            <x v="54"/>
          </reference>
        </references>
      </pivotArea>
    </format>
    <format dxfId="499">
      <pivotArea dataOnly="0" labelOnly="1" outline="0" fieldPosition="0">
        <references count="3">
          <reference field="1" count="1" selected="0">
            <x v="7"/>
          </reference>
          <reference field="2" count="1" selected="0">
            <x v="16"/>
          </reference>
          <reference field="3" count="10">
            <x v="0"/>
            <x v="46"/>
            <x v="59"/>
            <x v="78"/>
            <x v="81"/>
            <x v="82"/>
            <x v="83"/>
            <x v="86"/>
            <x v="89"/>
            <x v="93"/>
          </reference>
        </references>
      </pivotArea>
    </format>
    <format dxfId="498">
      <pivotArea dataOnly="0" labelOnly="1" outline="0" fieldPosition="0">
        <references count="3">
          <reference field="1" count="1" selected="0">
            <x v="7"/>
          </reference>
          <reference field="2" count="1" selected="0">
            <x v="17"/>
          </reference>
          <reference field="3" count="11">
            <x v="19"/>
            <x v="20"/>
            <x v="25"/>
            <x v="71"/>
            <x v="72"/>
            <x v="74"/>
            <x v="75"/>
            <x v="88"/>
            <x v="90"/>
            <x v="95"/>
            <x v="96"/>
          </reference>
        </references>
      </pivotArea>
    </format>
    <format dxfId="497">
      <pivotArea dataOnly="0" labelOnly="1" outline="0" fieldPosition="0">
        <references count="3">
          <reference field="1" count="1" selected="0">
            <x v="8"/>
          </reference>
          <reference field="2" count="1" selected="0">
            <x v="9"/>
          </reference>
          <reference field="3" count="23">
            <x v="2"/>
            <x v="21"/>
            <x v="22"/>
            <x v="30"/>
            <x v="31"/>
            <x v="32"/>
            <x v="34"/>
            <x v="42"/>
            <x v="44"/>
            <x v="45"/>
            <x v="47"/>
            <x v="48"/>
            <x v="50"/>
            <x v="55"/>
            <x v="60"/>
            <x v="62"/>
            <x v="65"/>
            <x v="102"/>
            <x v="103"/>
            <x v="104"/>
            <x v="105"/>
            <x v="107"/>
            <x v="112"/>
          </reference>
        </references>
      </pivotArea>
    </format>
    <format dxfId="496">
      <pivotArea dataOnly="0" labelOnly="1" outline="0" fieldPosition="0">
        <references count="3">
          <reference field="1" count="1" selected="0">
            <x v="8"/>
          </reference>
          <reference field="2" count="1" selected="0">
            <x v="14"/>
          </reference>
          <reference field="3" count="6">
            <x v="4"/>
            <x v="5"/>
            <x v="15"/>
            <x v="49"/>
            <x v="51"/>
            <x v="103"/>
          </reference>
        </references>
      </pivotArea>
    </format>
    <format dxfId="495">
      <pivotArea dataOnly="0" labelOnly="1" outline="0" fieldPosition="0">
        <references count="3">
          <reference field="1" count="1" selected="0">
            <x v="8"/>
          </reference>
          <reference field="2" count="1" selected="0">
            <x v="18"/>
          </reference>
          <reference field="3" count="1">
            <x v="35"/>
          </reference>
        </references>
      </pivotArea>
    </format>
    <format dxfId="494">
      <pivotArea dataOnly="0" labelOnly="1" outline="0" fieldPosition="0">
        <references count="1">
          <reference field="4294967294" count="1">
            <x v="0"/>
          </reference>
        </references>
      </pivotArea>
    </format>
    <format dxfId="493">
      <pivotArea field="1" type="button" dataOnly="0" labelOnly="1" outline="0" axis="axisRow" fieldPosition="1"/>
    </format>
    <format dxfId="492">
      <pivotArea field="2" type="button" dataOnly="0" labelOnly="1" outline="0" axis="axisRow" fieldPosition="2"/>
    </format>
    <format dxfId="491">
      <pivotArea field="3" type="button" dataOnly="0" labelOnly="1" outline="0" axis="axisRow" fieldPosition="3"/>
    </format>
    <format dxfId="490">
      <pivotArea dataOnly="0" labelOnly="1" outline="0" fieldPosition="0">
        <references count="1">
          <reference field="4294967294" count="1">
            <x v="0"/>
          </reference>
        </references>
      </pivotArea>
    </format>
    <format dxfId="489">
      <pivotArea field="-2" type="button" dataOnly="0" labelOnly="1" outline="0" axis="axisCol" fieldPosition="0"/>
    </format>
    <format dxfId="488">
      <pivotArea outline="0" fieldPosition="0">
        <references count="2">
          <reference field="4294967294" count="1" selected="0">
            <x v="0"/>
          </reference>
          <reference field="11" count="1" selected="0">
            <x v="0"/>
          </reference>
        </references>
      </pivotArea>
    </format>
    <format dxfId="487">
      <pivotArea field="11" grandRow="1" outline="0" axis="axisRow"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749D68A2-5111-4AFC-9D71-5F4438F8D2B1}" name="TablaDinámica4" cacheId="0" applyNumberFormats="0" applyBorderFormats="0" applyFontFormats="0" applyPatternFormats="0" applyAlignmentFormats="0" applyWidthHeightFormats="1" dataCaption="Valores" missingCaption="(en blanco)" updatedVersion="6" minRefreshableVersion="3" itemPrintTitles="1" createdVersion="6" indent="0" compact="0" compactData="0" gridDropZones="1" multipleFieldFilters="0">
  <location ref="A7:F18" firstHeaderRow="1" firstDataRow="2" firstDataCol="4" rowPageCount="1" colPageCount="1"/>
  <pivotFields count="39">
    <pivotField compact="0" outline="0" showAll="0"/>
    <pivotField axis="axisRow" subtotalCaption="Total" compact="0" outline="0" showAll="0">
      <items count="11">
        <item x="0"/>
        <item x="3"/>
        <item x="1"/>
        <item x="4"/>
        <item x="5"/>
        <item x="6"/>
        <item x="9"/>
        <item x="7"/>
        <item x="2"/>
        <item x="8"/>
        <item t="default"/>
      </items>
    </pivotField>
    <pivotField axis="axisRow" subtotalCaption="Total" compact="0" outline="0" showAll="0">
      <items count="20">
        <item sd="0" x="17"/>
        <item sd="0" x="13"/>
        <item sd="0" x="9"/>
        <item sd="0" x="10"/>
        <item sd="0" x="11"/>
        <item sd="0" x="2"/>
        <item sd="0" x="0"/>
        <item sd="0" x="12"/>
        <item sd="0" x="1"/>
        <item sd="0" x="5"/>
        <item sd="0" x="8"/>
        <item x="3"/>
        <item sd="0" x="14"/>
        <item sd="0" x="4"/>
        <item sd="0" x="6"/>
        <item sd="0" x="18"/>
        <item sd="0" x="15"/>
        <item sd="0" x="16"/>
        <item sd="0" x="7"/>
        <item t="default"/>
      </items>
    </pivotField>
    <pivotField axis="axisRow" compact="0" outline="0" showAll="0">
      <items count="118">
        <item x="91"/>
        <item x="85"/>
        <item x="26"/>
        <item x="0"/>
        <item x="49"/>
        <item x="50"/>
        <item x="77"/>
        <item x="79"/>
        <item x="1"/>
        <item x="2"/>
        <item x="3"/>
        <item x="114"/>
        <item x="16"/>
        <item x="17"/>
        <item x="18"/>
        <item x="51"/>
        <item x="4"/>
        <item x="19"/>
        <item x="55"/>
        <item x="101"/>
        <item x="102"/>
        <item x="27"/>
        <item x="28"/>
        <item x="61"/>
        <item x="62"/>
        <item x="103"/>
        <item x="63"/>
        <item x="64"/>
        <item x="20"/>
        <item x="5"/>
        <item x="29"/>
        <item x="30"/>
        <item x="31"/>
        <item x="115"/>
        <item x="32"/>
        <item x="54"/>
        <item x="80"/>
        <item x="81"/>
        <item x="82"/>
        <item x="65"/>
        <item x="83"/>
        <item x="6"/>
        <item x="33"/>
        <item x="7"/>
        <item x="34"/>
        <item x="35"/>
        <item x="92"/>
        <item x="36"/>
        <item x="37"/>
        <item x="52"/>
        <item x="38"/>
        <item x="53"/>
        <item x="71"/>
        <item x="72"/>
        <item x="116"/>
        <item x="39"/>
        <item x="22"/>
        <item x="21"/>
        <item x="12"/>
        <item x="93"/>
        <item x="40"/>
        <item x="84"/>
        <item x="41"/>
        <item x="8"/>
        <item x="9"/>
        <item x="42"/>
        <item x="24"/>
        <item x="25"/>
        <item x="112"/>
        <item x="73"/>
        <item x="56"/>
        <item x="104"/>
        <item x="105"/>
        <item x="74"/>
        <item x="106"/>
        <item x="107"/>
        <item x="75"/>
        <item x="76"/>
        <item x="94"/>
        <item x="86"/>
        <item x="87"/>
        <item x="95"/>
        <item x="96"/>
        <item x="97"/>
        <item x="57"/>
        <item x="10"/>
        <item x="98"/>
        <item x="11"/>
        <item x="108"/>
        <item x="99"/>
        <item x="109"/>
        <item x="58"/>
        <item x="113"/>
        <item x="100"/>
        <item x="88"/>
        <item x="110"/>
        <item x="111"/>
        <item x="67"/>
        <item x="60"/>
        <item x="68"/>
        <item x="69"/>
        <item x="70"/>
        <item x="43"/>
        <item x="44"/>
        <item x="45"/>
        <item x="46"/>
        <item x="89"/>
        <item x="47"/>
        <item x="78"/>
        <item x="13"/>
        <item x="14"/>
        <item x="59"/>
        <item x="48"/>
        <item x="23"/>
        <item x="66"/>
        <item x="15"/>
        <item x="90"/>
        <item t="default"/>
      </items>
    </pivotField>
    <pivotField compact="0" outline="0" showAll="0"/>
    <pivotField compact="0" outline="0" showAll="0"/>
    <pivotField compact="0" outline="0" showAll="0"/>
    <pivotField compact="0" numFmtId="14" outline="0" showAll="0"/>
    <pivotField compact="0" outline="0" showAll="0"/>
    <pivotField compact="0" outline="0" showAll="0"/>
    <pivotField dataField="1" compact="0" outline="0" showAll="0"/>
    <pivotField axis="axisRow" compact="0" outline="0" showAll="0">
      <items count="10">
        <item sd="0" x="2"/>
        <item sd="0" x="8"/>
        <item sd="0" x="7"/>
        <item sd="0" x="5"/>
        <item sd="0" x="0"/>
        <item sd="0" x="3"/>
        <item sd="0" x="1"/>
        <item sd="0" x="6"/>
        <item sd="0" x="4"/>
        <item t="default"/>
      </items>
    </pivotField>
    <pivotField dataField="1" compact="0" outline="0" showAll="0"/>
    <pivotField compact="0" outline="0" showAll="0"/>
    <pivotField compact="0" outline="0" showAll="0"/>
    <pivotField compact="0" outline="0" showAll="0"/>
    <pivotField name="Trimestre 1" compact="0" outline="0" showAll="0"/>
    <pivotField compact="0" outline="0" showAll="0"/>
    <pivotField compact="0" outline="0" showAll="0"/>
    <pivotField compact="0" outline="0" showAll="0"/>
    <pivotField compact="0" outline="0" showAll="0"/>
    <pivotField compact="0" outline="0" showAll="0"/>
    <pivotField name="Trimestre 2" compact="0" outline="0" showAll="0"/>
    <pivotField compact="0" outline="0" showAll="0"/>
    <pivotField compact="0" outline="0" showAll="0"/>
    <pivotField compact="0" outline="0" showAll="0"/>
    <pivotField compact="0" outline="0" showAll="0"/>
    <pivotField compact="0" outline="0" showAll="0"/>
    <pivotField name="Trimestre 3" compact="0" outline="0" showAll="0"/>
    <pivotField compact="0" outline="0" showAll="0"/>
    <pivotField compact="0" outline="0" showAll="0"/>
    <pivotField compact="0" outline="0" showAll="0"/>
    <pivotField compact="0" outline="0" showAll="0"/>
    <pivotField compact="0" outline="0" showAll="0"/>
    <pivotField name="Trimestre 4" axis="axisPage" compact="0" outline="0" showAll="0">
      <items count="3">
        <item x="0"/>
        <item x="1"/>
        <item t="default"/>
      </items>
    </pivotField>
    <pivotField compact="0" outline="0" showAll="0"/>
    <pivotField compact="0" outline="0" showAll="0"/>
    <pivotField compact="0" outline="0" showAll="0"/>
    <pivotField compact="0" outline="0" showAll="0"/>
  </pivotFields>
  <rowFields count="4">
    <field x="11"/>
    <field x="1"/>
    <field x="2"/>
    <field x="3"/>
  </rowFields>
  <rowItems count="10">
    <i>
      <x/>
    </i>
    <i>
      <x v="1"/>
    </i>
    <i>
      <x v="2"/>
    </i>
    <i>
      <x v="3"/>
    </i>
    <i>
      <x v="4"/>
    </i>
    <i>
      <x v="5"/>
    </i>
    <i>
      <x v="6"/>
    </i>
    <i>
      <x v="7"/>
    </i>
    <i>
      <x v="8"/>
    </i>
    <i t="grand">
      <x/>
    </i>
  </rowItems>
  <colFields count="1">
    <field x="-2"/>
  </colFields>
  <colItems count="2">
    <i>
      <x/>
    </i>
    <i i="1">
      <x v="1"/>
    </i>
  </colItems>
  <pageFields count="1">
    <pageField fld="34" item="1" hier="-1"/>
  </pageFields>
  <dataFields count="2">
    <dataField name="Peso actividad" fld="10" baseField="3" baseItem="3"/>
    <dataField name="Suma de Valor real" fld="12" baseField="0" baseItem="0"/>
  </dataFields>
  <formats count="95">
    <format dxfId="482">
      <pivotArea type="all" dataOnly="0" outline="0" fieldPosition="0"/>
    </format>
    <format dxfId="481">
      <pivotArea outline="0" collapsedLevelsAreSubtotals="1" fieldPosition="0"/>
    </format>
    <format dxfId="480">
      <pivotArea type="origin" dataOnly="0" labelOnly="1" outline="0" fieldPosition="0"/>
    </format>
    <format dxfId="479">
      <pivotArea field="-2" type="button" dataOnly="0" labelOnly="1" outline="0" axis="axisCol" fieldPosition="0"/>
    </format>
    <format dxfId="478">
      <pivotArea type="topRight" dataOnly="0" labelOnly="1" outline="0" fieldPosition="0"/>
    </format>
    <format dxfId="477">
      <pivotArea field="1" type="button" dataOnly="0" labelOnly="1" outline="0" axis="axisRow" fieldPosition="1"/>
    </format>
    <format dxfId="476">
      <pivotArea field="2" type="button" dataOnly="0" labelOnly="1" outline="0" axis="axisRow" fieldPosition="2"/>
    </format>
    <format dxfId="475">
      <pivotArea field="3" type="button" dataOnly="0" labelOnly="1" outline="0" axis="axisRow" fieldPosition="3"/>
    </format>
    <format dxfId="474">
      <pivotArea dataOnly="0" labelOnly="1" outline="0" fieldPosition="0">
        <references count="1">
          <reference field="1" count="0"/>
        </references>
      </pivotArea>
    </format>
    <format dxfId="473">
      <pivotArea dataOnly="0" labelOnly="1" outline="0" fieldPosition="0">
        <references count="1">
          <reference field="1" count="0" defaultSubtotal="1"/>
        </references>
      </pivotArea>
    </format>
    <format dxfId="472">
      <pivotArea dataOnly="0" labelOnly="1" grandRow="1" outline="0" fieldPosition="0"/>
    </format>
    <format dxfId="471">
      <pivotArea dataOnly="0" labelOnly="1" outline="0" fieldPosition="0">
        <references count="2">
          <reference field="1" count="1" selected="0">
            <x v="0"/>
          </reference>
          <reference field="2" count="2">
            <x v="6"/>
            <x v="8"/>
          </reference>
        </references>
      </pivotArea>
    </format>
    <format dxfId="470">
      <pivotArea dataOnly="0" labelOnly="1" outline="0" fieldPosition="0">
        <references count="2">
          <reference field="1" count="1" selected="0">
            <x v="0"/>
          </reference>
          <reference field="2" count="2" defaultSubtotal="1">
            <x v="6"/>
            <x v="8"/>
          </reference>
        </references>
      </pivotArea>
    </format>
    <format dxfId="469">
      <pivotArea dataOnly="0" labelOnly="1" outline="0" fieldPosition="0">
        <references count="2">
          <reference field="1" count="1" selected="0">
            <x v="1"/>
          </reference>
          <reference field="2" count="1">
            <x v="10"/>
          </reference>
        </references>
      </pivotArea>
    </format>
    <format dxfId="468">
      <pivotArea dataOnly="0" labelOnly="1" outline="0" fieldPosition="0">
        <references count="2">
          <reference field="1" count="1" selected="0">
            <x v="1"/>
          </reference>
          <reference field="2" count="1" defaultSubtotal="1">
            <x v="10"/>
          </reference>
        </references>
      </pivotArea>
    </format>
    <format dxfId="467">
      <pivotArea dataOnly="0" labelOnly="1" outline="0" fieldPosition="0">
        <references count="2">
          <reference field="1" count="1" selected="0">
            <x v="2"/>
          </reference>
          <reference field="2" count="3">
            <x v="5"/>
            <x v="11"/>
            <x v="13"/>
          </reference>
        </references>
      </pivotArea>
    </format>
    <format dxfId="466">
      <pivotArea dataOnly="0" labelOnly="1" outline="0" fieldPosition="0">
        <references count="2">
          <reference field="1" count="1" selected="0">
            <x v="3"/>
          </reference>
          <reference field="2" count="4">
            <x v="2"/>
            <x v="3"/>
            <x v="4"/>
            <x v="7"/>
          </reference>
        </references>
      </pivotArea>
    </format>
    <format dxfId="465">
      <pivotArea dataOnly="0" labelOnly="1" outline="0" fieldPosition="0">
        <references count="2">
          <reference field="1" count="1" selected="0">
            <x v="3"/>
          </reference>
          <reference field="2" count="4" defaultSubtotal="1">
            <x v="2"/>
            <x v="3"/>
            <x v="4"/>
            <x v="7"/>
          </reference>
        </references>
      </pivotArea>
    </format>
    <format dxfId="464">
      <pivotArea dataOnly="0" labelOnly="1" outline="0" fieldPosition="0">
        <references count="2">
          <reference field="1" count="1" selected="0">
            <x v="4"/>
          </reference>
          <reference field="2" count="1">
            <x v="1"/>
          </reference>
        </references>
      </pivotArea>
    </format>
    <format dxfId="463">
      <pivotArea dataOnly="0" labelOnly="1" outline="0" fieldPosition="0">
        <references count="2">
          <reference field="1" count="1" selected="0">
            <x v="4"/>
          </reference>
          <reference field="2" count="1" defaultSubtotal="1">
            <x v="1"/>
          </reference>
        </references>
      </pivotArea>
    </format>
    <format dxfId="462">
      <pivotArea dataOnly="0" labelOnly="1" outline="0" fieldPosition="0">
        <references count="2">
          <reference field="1" count="1" selected="0">
            <x v="5"/>
          </reference>
          <reference field="2" count="1">
            <x v="12"/>
          </reference>
        </references>
      </pivotArea>
    </format>
    <format dxfId="461">
      <pivotArea dataOnly="0" labelOnly="1" outline="0" fieldPosition="0">
        <references count="2">
          <reference field="1" count="1" selected="0">
            <x v="5"/>
          </reference>
          <reference field="2" count="1" defaultSubtotal="1">
            <x v="12"/>
          </reference>
        </references>
      </pivotArea>
    </format>
    <format dxfId="460">
      <pivotArea dataOnly="0" labelOnly="1" outline="0" fieldPosition="0">
        <references count="2">
          <reference field="1" count="1" selected="0">
            <x v="6"/>
          </reference>
          <reference field="2" count="1">
            <x v="15"/>
          </reference>
        </references>
      </pivotArea>
    </format>
    <format dxfId="459">
      <pivotArea dataOnly="0" labelOnly="1" outline="0" fieldPosition="0">
        <references count="2">
          <reference field="1" count="1" selected="0">
            <x v="6"/>
          </reference>
          <reference field="2" count="1" defaultSubtotal="1">
            <x v="15"/>
          </reference>
        </references>
      </pivotArea>
    </format>
    <format dxfId="458">
      <pivotArea dataOnly="0" labelOnly="1" outline="0" fieldPosition="0">
        <references count="2">
          <reference field="1" count="1" selected="0">
            <x v="7"/>
          </reference>
          <reference field="2" count="2">
            <x v="16"/>
            <x v="17"/>
          </reference>
        </references>
      </pivotArea>
    </format>
    <format dxfId="457">
      <pivotArea dataOnly="0" labelOnly="1" outline="0" fieldPosition="0">
        <references count="2">
          <reference field="1" count="1" selected="0">
            <x v="7"/>
          </reference>
          <reference field="2" count="2" defaultSubtotal="1">
            <x v="16"/>
            <x v="17"/>
          </reference>
        </references>
      </pivotArea>
    </format>
    <format dxfId="456">
      <pivotArea dataOnly="0" labelOnly="1" outline="0" fieldPosition="0">
        <references count="2">
          <reference field="1" count="1" selected="0">
            <x v="8"/>
          </reference>
          <reference field="2" count="3">
            <x v="9"/>
            <x v="14"/>
            <x v="18"/>
          </reference>
        </references>
      </pivotArea>
    </format>
    <format dxfId="455">
      <pivotArea dataOnly="0" labelOnly="1" outline="0" fieldPosition="0">
        <references count="2">
          <reference field="1" count="1" selected="0">
            <x v="8"/>
          </reference>
          <reference field="2" count="3" defaultSubtotal="1">
            <x v="9"/>
            <x v="14"/>
            <x v="18"/>
          </reference>
        </references>
      </pivotArea>
    </format>
    <format dxfId="454">
      <pivotArea dataOnly="0" labelOnly="1" outline="0" fieldPosition="0">
        <references count="3">
          <reference field="1" count="1" selected="0">
            <x v="0"/>
          </reference>
          <reference field="2" count="1" selected="0">
            <x v="6"/>
          </reference>
          <reference field="3" count="12">
            <x v="3"/>
            <x v="8"/>
            <x v="9"/>
            <x v="10"/>
            <x v="16"/>
            <x v="29"/>
            <x v="41"/>
            <x v="43"/>
            <x v="63"/>
            <x v="64"/>
            <x v="85"/>
            <x v="87"/>
          </reference>
        </references>
      </pivotArea>
    </format>
    <format dxfId="453">
      <pivotArea dataOnly="0" labelOnly="1" outline="0" fieldPosition="0">
        <references count="3">
          <reference field="1" count="1" selected="0">
            <x v="0"/>
          </reference>
          <reference field="2" count="1" selected="0">
            <x v="8"/>
          </reference>
          <reference field="3" count="4">
            <x v="58"/>
            <x v="109"/>
            <x v="110"/>
            <x v="115"/>
          </reference>
        </references>
      </pivotArea>
    </format>
    <format dxfId="452">
      <pivotArea dataOnly="0" labelOnly="1" outline="0" fieldPosition="0">
        <references count="3">
          <reference field="1" count="1" selected="0">
            <x v="1"/>
          </reference>
          <reference field="2" count="1" selected="0">
            <x v="10"/>
          </reference>
          <reference field="3" count="5">
            <x v="18"/>
            <x v="70"/>
            <x v="84"/>
            <x v="91"/>
            <x v="111"/>
          </reference>
        </references>
      </pivotArea>
    </format>
    <format dxfId="451">
      <pivotArea dataOnly="0" labelOnly="1" outline="0" fieldPosition="0">
        <references count="3">
          <reference field="1" count="1" selected="0">
            <x v="3"/>
          </reference>
          <reference field="2" count="1" selected="0">
            <x v="2"/>
          </reference>
          <reference field="3" count="6">
            <x v="23"/>
            <x v="24"/>
            <x v="26"/>
            <x v="27"/>
            <x v="39"/>
            <x v="114"/>
          </reference>
        </references>
      </pivotArea>
    </format>
    <format dxfId="450">
      <pivotArea dataOnly="0" labelOnly="1" outline="0" fieldPosition="0">
        <references count="3">
          <reference field="1" count="1" selected="0">
            <x v="3"/>
          </reference>
          <reference field="2" count="1" selected="0">
            <x v="3"/>
          </reference>
          <reference field="3" count="4">
            <x v="97"/>
            <x v="99"/>
            <x v="100"/>
            <x v="101"/>
          </reference>
        </references>
      </pivotArea>
    </format>
    <format dxfId="449">
      <pivotArea dataOnly="0" labelOnly="1" outline="0" fieldPosition="0">
        <references count="3">
          <reference field="1" count="1" selected="0">
            <x v="3"/>
          </reference>
          <reference field="2" count="1" selected="0">
            <x v="4"/>
          </reference>
          <reference field="3" count="6">
            <x v="52"/>
            <x v="53"/>
            <x v="69"/>
            <x v="73"/>
            <x v="76"/>
            <x v="77"/>
          </reference>
        </references>
      </pivotArea>
    </format>
    <format dxfId="448">
      <pivotArea dataOnly="0" labelOnly="1" outline="0" fieldPosition="0">
        <references count="3">
          <reference field="1" count="1" selected="0">
            <x v="3"/>
          </reference>
          <reference field="2" count="1" selected="0">
            <x v="7"/>
          </reference>
          <reference field="3" count="2">
            <x v="6"/>
            <x v="108"/>
          </reference>
        </references>
      </pivotArea>
    </format>
    <format dxfId="447">
      <pivotArea dataOnly="0" labelOnly="1" outline="0" fieldPosition="0">
        <references count="3">
          <reference field="1" count="1" selected="0">
            <x v="4"/>
          </reference>
          <reference field="2" count="1" selected="0">
            <x v="1"/>
          </reference>
          <reference field="3" count="6">
            <x v="7"/>
            <x v="36"/>
            <x v="37"/>
            <x v="38"/>
            <x v="40"/>
            <x v="61"/>
          </reference>
        </references>
      </pivotArea>
    </format>
    <format dxfId="446">
      <pivotArea dataOnly="0" labelOnly="1" outline="0" fieldPosition="0">
        <references count="3">
          <reference field="1" count="1" selected="0">
            <x v="5"/>
          </reference>
          <reference field="2" count="1" selected="0">
            <x v="12"/>
          </reference>
          <reference field="3" count="5">
            <x v="1"/>
            <x v="79"/>
            <x v="80"/>
            <x v="94"/>
            <x v="106"/>
          </reference>
        </references>
      </pivotArea>
    </format>
    <format dxfId="445">
      <pivotArea dataOnly="0" labelOnly="1" outline="0" fieldPosition="0">
        <references count="3">
          <reference field="1" count="1" selected="0">
            <x v="6"/>
          </reference>
          <reference field="2" count="1" selected="0">
            <x v="15"/>
          </reference>
          <reference field="3" count="1">
            <x v="54"/>
          </reference>
        </references>
      </pivotArea>
    </format>
    <format dxfId="444">
      <pivotArea dataOnly="0" labelOnly="1" outline="0" fieldPosition="0">
        <references count="3">
          <reference field="1" count="1" selected="0">
            <x v="7"/>
          </reference>
          <reference field="2" count="1" selected="0">
            <x v="16"/>
          </reference>
          <reference field="3" count="10">
            <x v="0"/>
            <x v="46"/>
            <x v="59"/>
            <x v="78"/>
            <x v="81"/>
            <x v="82"/>
            <x v="83"/>
            <x v="86"/>
            <x v="89"/>
            <x v="93"/>
          </reference>
        </references>
      </pivotArea>
    </format>
    <format dxfId="443">
      <pivotArea dataOnly="0" labelOnly="1" outline="0" fieldPosition="0">
        <references count="3">
          <reference field="1" count="1" selected="0">
            <x v="7"/>
          </reference>
          <reference field="2" count="1" selected="0">
            <x v="17"/>
          </reference>
          <reference field="3" count="11">
            <x v="19"/>
            <x v="20"/>
            <x v="25"/>
            <x v="71"/>
            <x v="72"/>
            <x v="74"/>
            <x v="75"/>
            <x v="88"/>
            <x v="90"/>
            <x v="95"/>
            <x v="96"/>
          </reference>
        </references>
      </pivotArea>
    </format>
    <format dxfId="442">
      <pivotArea dataOnly="0" labelOnly="1" outline="0" fieldPosition="0">
        <references count="3">
          <reference field="1" count="1" selected="0">
            <x v="8"/>
          </reference>
          <reference field="2" count="1" selected="0">
            <x v="9"/>
          </reference>
          <reference field="3" count="23">
            <x v="2"/>
            <x v="21"/>
            <x v="22"/>
            <x v="30"/>
            <x v="31"/>
            <x v="32"/>
            <x v="34"/>
            <x v="42"/>
            <x v="44"/>
            <x v="45"/>
            <x v="47"/>
            <x v="48"/>
            <x v="50"/>
            <x v="55"/>
            <x v="60"/>
            <x v="62"/>
            <x v="65"/>
            <x v="102"/>
            <x v="103"/>
            <x v="104"/>
            <x v="105"/>
            <x v="107"/>
            <x v="112"/>
          </reference>
        </references>
      </pivotArea>
    </format>
    <format dxfId="441">
      <pivotArea dataOnly="0" labelOnly="1" outline="0" fieldPosition="0">
        <references count="3">
          <reference field="1" count="1" selected="0">
            <x v="8"/>
          </reference>
          <reference field="2" count="1" selected="0">
            <x v="14"/>
          </reference>
          <reference field="3" count="6">
            <x v="4"/>
            <x v="5"/>
            <x v="15"/>
            <x v="49"/>
            <x v="51"/>
            <x v="103"/>
          </reference>
        </references>
      </pivotArea>
    </format>
    <format dxfId="440">
      <pivotArea dataOnly="0" labelOnly="1" outline="0" fieldPosition="0">
        <references count="3">
          <reference field="1" count="1" selected="0">
            <x v="8"/>
          </reference>
          <reference field="2" count="1" selected="0">
            <x v="18"/>
          </reference>
          <reference field="3" count="1">
            <x v="35"/>
          </reference>
        </references>
      </pivotArea>
    </format>
    <format dxfId="439">
      <pivotArea dataOnly="0" labelOnly="1" outline="0" fieldPosition="0">
        <references count="1">
          <reference field="4294967294" count="1">
            <x v="0"/>
          </reference>
        </references>
      </pivotArea>
    </format>
    <format dxfId="438">
      <pivotArea type="all" dataOnly="0" outline="0" fieldPosition="0"/>
    </format>
    <format dxfId="437">
      <pivotArea outline="0" collapsedLevelsAreSubtotals="1" fieldPosition="0"/>
    </format>
    <format dxfId="436">
      <pivotArea type="origin" dataOnly="0" labelOnly="1" outline="0" fieldPosition="0"/>
    </format>
    <format dxfId="435">
      <pivotArea field="-2" type="button" dataOnly="0" labelOnly="1" outline="0" axis="axisCol" fieldPosition="0"/>
    </format>
    <format dxfId="434">
      <pivotArea type="topRight" dataOnly="0" labelOnly="1" outline="0" fieldPosition="0"/>
    </format>
    <format dxfId="433">
      <pivotArea field="1" type="button" dataOnly="0" labelOnly="1" outline="0" axis="axisRow" fieldPosition="1"/>
    </format>
    <format dxfId="432">
      <pivotArea field="2" type="button" dataOnly="0" labelOnly="1" outline="0" axis="axisRow" fieldPosition="2"/>
    </format>
    <format dxfId="431">
      <pivotArea field="3" type="button" dataOnly="0" labelOnly="1" outline="0" axis="axisRow" fieldPosition="3"/>
    </format>
    <format dxfId="430">
      <pivotArea dataOnly="0" labelOnly="1" outline="0" fieldPosition="0">
        <references count="1">
          <reference field="1" count="0"/>
        </references>
      </pivotArea>
    </format>
    <format dxfId="429">
      <pivotArea dataOnly="0" labelOnly="1" outline="0" fieldPosition="0">
        <references count="1">
          <reference field="1" count="0" defaultSubtotal="1"/>
        </references>
      </pivotArea>
    </format>
    <format dxfId="428">
      <pivotArea dataOnly="0" labelOnly="1" grandRow="1" outline="0" fieldPosition="0"/>
    </format>
    <format dxfId="427">
      <pivotArea dataOnly="0" labelOnly="1" outline="0" fieldPosition="0">
        <references count="2">
          <reference field="1" count="1" selected="0">
            <x v="0"/>
          </reference>
          <reference field="2" count="2">
            <x v="6"/>
            <x v="8"/>
          </reference>
        </references>
      </pivotArea>
    </format>
    <format dxfId="426">
      <pivotArea dataOnly="0" labelOnly="1" outline="0" fieldPosition="0">
        <references count="2">
          <reference field="1" count="1" selected="0">
            <x v="0"/>
          </reference>
          <reference field="2" count="2" defaultSubtotal="1">
            <x v="6"/>
            <x v="8"/>
          </reference>
        </references>
      </pivotArea>
    </format>
    <format dxfId="425">
      <pivotArea dataOnly="0" labelOnly="1" outline="0" fieldPosition="0">
        <references count="2">
          <reference field="1" count="1" selected="0">
            <x v="1"/>
          </reference>
          <reference field="2" count="1">
            <x v="10"/>
          </reference>
        </references>
      </pivotArea>
    </format>
    <format dxfId="424">
      <pivotArea dataOnly="0" labelOnly="1" outline="0" fieldPosition="0">
        <references count="2">
          <reference field="1" count="1" selected="0">
            <x v="1"/>
          </reference>
          <reference field="2" count="1" defaultSubtotal="1">
            <x v="10"/>
          </reference>
        </references>
      </pivotArea>
    </format>
    <format dxfId="423">
      <pivotArea dataOnly="0" labelOnly="1" outline="0" fieldPosition="0">
        <references count="2">
          <reference field="1" count="1" selected="0">
            <x v="2"/>
          </reference>
          <reference field="2" count="3">
            <x v="5"/>
            <x v="11"/>
            <x v="13"/>
          </reference>
        </references>
      </pivotArea>
    </format>
    <format dxfId="422">
      <pivotArea dataOnly="0" labelOnly="1" outline="0" fieldPosition="0">
        <references count="2">
          <reference field="1" count="1" selected="0">
            <x v="3"/>
          </reference>
          <reference field="2" count="4">
            <x v="2"/>
            <x v="3"/>
            <x v="4"/>
            <x v="7"/>
          </reference>
        </references>
      </pivotArea>
    </format>
    <format dxfId="421">
      <pivotArea dataOnly="0" labelOnly="1" outline="0" fieldPosition="0">
        <references count="2">
          <reference field="1" count="1" selected="0">
            <x v="3"/>
          </reference>
          <reference field="2" count="4" defaultSubtotal="1">
            <x v="2"/>
            <x v="3"/>
            <x v="4"/>
            <x v="7"/>
          </reference>
        </references>
      </pivotArea>
    </format>
    <format dxfId="420">
      <pivotArea dataOnly="0" labelOnly="1" outline="0" fieldPosition="0">
        <references count="2">
          <reference field="1" count="1" selected="0">
            <x v="4"/>
          </reference>
          <reference field="2" count="1">
            <x v="1"/>
          </reference>
        </references>
      </pivotArea>
    </format>
    <format dxfId="419">
      <pivotArea dataOnly="0" labelOnly="1" outline="0" fieldPosition="0">
        <references count="2">
          <reference field="1" count="1" selected="0">
            <x v="4"/>
          </reference>
          <reference field="2" count="1" defaultSubtotal="1">
            <x v="1"/>
          </reference>
        </references>
      </pivotArea>
    </format>
    <format dxfId="418">
      <pivotArea dataOnly="0" labelOnly="1" outline="0" fieldPosition="0">
        <references count="2">
          <reference field="1" count="1" selected="0">
            <x v="5"/>
          </reference>
          <reference field="2" count="1">
            <x v="12"/>
          </reference>
        </references>
      </pivotArea>
    </format>
    <format dxfId="417">
      <pivotArea dataOnly="0" labelOnly="1" outline="0" fieldPosition="0">
        <references count="2">
          <reference field="1" count="1" selected="0">
            <x v="5"/>
          </reference>
          <reference field="2" count="1" defaultSubtotal="1">
            <x v="12"/>
          </reference>
        </references>
      </pivotArea>
    </format>
    <format dxfId="416">
      <pivotArea dataOnly="0" labelOnly="1" outline="0" fieldPosition="0">
        <references count="2">
          <reference field="1" count="1" selected="0">
            <x v="6"/>
          </reference>
          <reference field="2" count="1">
            <x v="15"/>
          </reference>
        </references>
      </pivotArea>
    </format>
    <format dxfId="415">
      <pivotArea dataOnly="0" labelOnly="1" outline="0" fieldPosition="0">
        <references count="2">
          <reference field="1" count="1" selected="0">
            <x v="6"/>
          </reference>
          <reference field="2" count="1" defaultSubtotal="1">
            <x v="15"/>
          </reference>
        </references>
      </pivotArea>
    </format>
    <format dxfId="414">
      <pivotArea dataOnly="0" labelOnly="1" outline="0" fieldPosition="0">
        <references count="2">
          <reference field="1" count="1" selected="0">
            <x v="7"/>
          </reference>
          <reference field="2" count="2">
            <x v="16"/>
            <x v="17"/>
          </reference>
        </references>
      </pivotArea>
    </format>
    <format dxfId="413">
      <pivotArea dataOnly="0" labelOnly="1" outline="0" fieldPosition="0">
        <references count="2">
          <reference field="1" count="1" selected="0">
            <x v="7"/>
          </reference>
          <reference field="2" count="2" defaultSubtotal="1">
            <x v="16"/>
            <x v="17"/>
          </reference>
        </references>
      </pivotArea>
    </format>
    <format dxfId="412">
      <pivotArea dataOnly="0" labelOnly="1" outline="0" fieldPosition="0">
        <references count="2">
          <reference field="1" count="1" selected="0">
            <x v="8"/>
          </reference>
          <reference field="2" count="3">
            <x v="9"/>
            <x v="14"/>
            <x v="18"/>
          </reference>
        </references>
      </pivotArea>
    </format>
    <format dxfId="411">
      <pivotArea dataOnly="0" labelOnly="1" outline="0" fieldPosition="0">
        <references count="2">
          <reference field="1" count="1" selected="0">
            <x v="8"/>
          </reference>
          <reference field="2" count="3" defaultSubtotal="1">
            <x v="9"/>
            <x v="14"/>
            <x v="18"/>
          </reference>
        </references>
      </pivotArea>
    </format>
    <format dxfId="410">
      <pivotArea dataOnly="0" labelOnly="1" outline="0" fieldPosition="0">
        <references count="3">
          <reference field="1" count="1" selected="0">
            <x v="0"/>
          </reference>
          <reference field="2" count="1" selected="0">
            <x v="6"/>
          </reference>
          <reference field="3" count="12">
            <x v="3"/>
            <x v="8"/>
            <x v="9"/>
            <x v="10"/>
            <x v="16"/>
            <x v="29"/>
            <x v="41"/>
            <x v="43"/>
            <x v="63"/>
            <x v="64"/>
            <x v="85"/>
            <x v="87"/>
          </reference>
        </references>
      </pivotArea>
    </format>
    <format dxfId="409">
      <pivotArea dataOnly="0" labelOnly="1" outline="0" fieldPosition="0">
        <references count="3">
          <reference field="1" count="1" selected="0">
            <x v="0"/>
          </reference>
          <reference field="2" count="1" selected="0">
            <x v="8"/>
          </reference>
          <reference field="3" count="4">
            <x v="58"/>
            <x v="109"/>
            <x v="110"/>
            <x v="115"/>
          </reference>
        </references>
      </pivotArea>
    </format>
    <format dxfId="408">
      <pivotArea dataOnly="0" labelOnly="1" outline="0" fieldPosition="0">
        <references count="3">
          <reference field="1" count="1" selected="0">
            <x v="1"/>
          </reference>
          <reference field="2" count="1" selected="0">
            <x v="10"/>
          </reference>
          <reference field="3" count="5">
            <x v="18"/>
            <x v="70"/>
            <x v="84"/>
            <x v="91"/>
            <x v="111"/>
          </reference>
        </references>
      </pivotArea>
    </format>
    <format dxfId="407">
      <pivotArea dataOnly="0" labelOnly="1" outline="0" fieldPosition="0">
        <references count="3">
          <reference field="1" count="1" selected="0">
            <x v="3"/>
          </reference>
          <reference field="2" count="1" selected="0">
            <x v="2"/>
          </reference>
          <reference field="3" count="6">
            <x v="23"/>
            <x v="24"/>
            <x v="26"/>
            <x v="27"/>
            <x v="39"/>
            <x v="114"/>
          </reference>
        </references>
      </pivotArea>
    </format>
    <format dxfId="406">
      <pivotArea dataOnly="0" labelOnly="1" outline="0" fieldPosition="0">
        <references count="3">
          <reference field="1" count="1" selected="0">
            <x v="3"/>
          </reference>
          <reference field="2" count="1" selected="0">
            <x v="3"/>
          </reference>
          <reference field="3" count="4">
            <x v="97"/>
            <x v="99"/>
            <x v="100"/>
            <x v="101"/>
          </reference>
        </references>
      </pivotArea>
    </format>
    <format dxfId="405">
      <pivotArea dataOnly="0" labelOnly="1" outline="0" fieldPosition="0">
        <references count="3">
          <reference field="1" count="1" selected="0">
            <x v="3"/>
          </reference>
          <reference field="2" count="1" selected="0">
            <x v="4"/>
          </reference>
          <reference field="3" count="6">
            <x v="52"/>
            <x v="53"/>
            <x v="69"/>
            <x v="73"/>
            <x v="76"/>
            <x v="77"/>
          </reference>
        </references>
      </pivotArea>
    </format>
    <format dxfId="404">
      <pivotArea dataOnly="0" labelOnly="1" outline="0" fieldPosition="0">
        <references count="3">
          <reference field="1" count="1" selected="0">
            <x v="3"/>
          </reference>
          <reference field="2" count="1" selected="0">
            <x v="7"/>
          </reference>
          <reference field="3" count="2">
            <x v="6"/>
            <x v="108"/>
          </reference>
        </references>
      </pivotArea>
    </format>
    <format dxfId="403">
      <pivotArea dataOnly="0" labelOnly="1" outline="0" fieldPosition="0">
        <references count="3">
          <reference field="1" count="1" selected="0">
            <x v="4"/>
          </reference>
          <reference field="2" count="1" selected="0">
            <x v="1"/>
          </reference>
          <reference field="3" count="6">
            <x v="7"/>
            <x v="36"/>
            <x v="37"/>
            <x v="38"/>
            <x v="40"/>
            <x v="61"/>
          </reference>
        </references>
      </pivotArea>
    </format>
    <format dxfId="402">
      <pivotArea dataOnly="0" labelOnly="1" outline="0" fieldPosition="0">
        <references count="3">
          <reference field="1" count="1" selected="0">
            <x v="5"/>
          </reference>
          <reference field="2" count="1" selected="0">
            <x v="12"/>
          </reference>
          <reference field="3" count="5">
            <x v="1"/>
            <x v="79"/>
            <x v="80"/>
            <x v="94"/>
            <x v="106"/>
          </reference>
        </references>
      </pivotArea>
    </format>
    <format dxfId="401">
      <pivotArea dataOnly="0" labelOnly="1" outline="0" fieldPosition="0">
        <references count="3">
          <reference field="1" count="1" selected="0">
            <x v="6"/>
          </reference>
          <reference field="2" count="1" selected="0">
            <x v="15"/>
          </reference>
          <reference field="3" count="1">
            <x v="54"/>
          </reference>
        </references>
      </pivotArea>
    </format>
    <format dxfId="400">
      <pivotArea dataOnly="0" labelOnly="1" outline="0" fieldPosition="0">
        <references count="3">
          <reference field="1" count="1" selected="0">
            <x v="7"/>
          </reference>
          <reference field="2" count="1" selected="0">
            <x v="16"/>
          </reference>
          <reference field="3" count="10">
            <x v="0"/>
            <x v="46"/>
            <x v="59"/>
            <x v="78"/>
            <x v="81"/>
            <x v="82"/>
            <x v="83"/>
            <x v="86"/>
            <x v="89"/>
            <x v="93"/>
          </reference>
        </references>
      </pivotArea>
    </format>
    <format dxfId="399">
      <pivotArea dataOnly="0" labelOnly="1" outline="0" fieldPosition="0">
        <references count="3">
          <reference field="1" count="1" selected="0">
            <x v="7"/>
          </reference>
          <reference field="2" count="1" selected="0">
            <x v="17"/>
          </reference>
          <reference field="3" count="11">
            <x v="19"/>
            <x v="20"/>
            <x v="25"/>
            <x v="71"/>
            <x v="72"/>
            <x v="74"/>
            <x v="75"/>
            <x v="88"/>
            <x v="90"/>
            <x v="95"/>
            <x v="96"/>
          </reference>
        </references>
      </pivotArea>
    </format>
    <format dxfId="398">
      <pivotArea dataOnly="0" labelOnly="1" outline="0" fieldPosition="0">
        <references count="3">
          <reference field="1" count="1" selected="0">
            <x v="8"/>
          </reference>
          <reference field="2" count="1" selected="0">
            <x v="9"/>
          </reference>
          <reference field="3" count="23">
            <x v="2"/>
            <x v="21"/>
            <x v="22"/>
            <x v="30"/>
            <x v="31"/>
            <x v="32"/>
            <x v="34"/>
            <x v="42"/>
            <x v="44"/>
            <x v="45"/>
            <x v="47"/>
            <x v="48"/>
            <x v="50"/>
            <x v="55"/>
            <x v="60"/>
            <x v="62"/>
            <x v="65"/>
            <x v="102"/>
            <x v="103"/>
            <x v="104"/>
            <x v="105"/>
            <x v="107"/>
            <x v="112"/>
          </reference>
        </references>
      </pivotArea>
    </format>
    <format dxfId="397">
      <pivotArea dataOnly="0" labelOnly="1" outline="0" fieldPosition="0">
        <references count="3">
          <reference field="1" count="1" selected="0">
            <x v="8"/>
          </reference>
          <reference field="2" count="1" selected="0">
            <x v="14"/>
          </reference>
          <reference field="3" count="6">
            <x v="4"/>
            <x v="5"/>
            <x v="15"/>
            <x v="49"/>
            <x v="51"/>
            <x v="103"/>
          </reference>
        </references>
      </pivotArea>
    </format>
    <format dxfId="396">
      <pivotArea dataOnly="0" labelOnly="1" outline="0" fieldPosition="0">
        <references count="3">
          <reference field="1" count="1" selected="0">
            <x v="8"/>
          </reference>
          <reference field="2" count="1" selected="0">
            <x v="18"/>
          </reference>
          <reference field="3" count="1">
            <x v="35"/>
          </reference>
        </references>
      </pivotArea>
    </format>
    <format dxfId="395">
      <pivotArea dataOnly="0" labelOnly="1" outline="0" fieldPosition="0">
        <references count="1">
          <reference field="4294967294" count="1">
            <x v="0"/>
          </reference>
        </references>
      </pivotArea>
    </format>
    <format dxfId="394">
      <pivotArea field="1" type="button" dataOnly="0" labelOnly="1" outline="0" axis="axisRow" fieldPosition="1"/>
    </format>
    <format dxfId="393">
      <pivotArea field="2" type="button" dataOnly="0" labelOnly="1" outline="0" axis="axisRow" fieldPosition="2"/>
    </format>
    <format dxfId="392">
      <pivotArea field="3" type="button" dataOnly="0" labelOnly="1" outline="0" axis="axisRow" fieldPosition="3"/>
    </format>
    <format dxfId="391">
      <pivotArea dataOnly="0" labelOnly="1" outline="0" fieldPosition="0">
        <references count="1">
          <reference field="4294967294" count="1">
            <x v="0"/>
          </reference>
        </references>
      </pivotArea>
    </format>
    <format dxfId="390">
      <pivotArea field="-2" type="button" dataOnly="0" labelOnly="1" outline="0" axis="axisCol" fieldPosition="0"/>
    </format>
    <format dxfId="389">
      <pivotArea outline="0" fieldPosition="0">
        <references count="2">
          <reference field="4294967294" count="1" selected="0">
            <x v="0"/>
          </reference>
          <reference field="11" count="1" selected="0">
            <x v="0"/>
          </reference>
        </references>
      </pivotArea>
    </format>
    <format dxfId="388">
      <pivotArea field="11" grandRow="1" outline="0" axis="axisRow"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AC03FD73-DA98-48C2-8C38-177B1B66826F}" name="TablaDinámica4" cacheId="2" applyNumberFormats="0" applyBorderFormats="0" applyFontFormats="0" applyPatternFormats="0" applyAlignmentFormats="0" applyWidthHeightFormats="1" dataCaption="Valores" missingCaption="(en blanco)" updatedVersion="6" minRefreshableVersion="3" itemPrintTitles="1" createdVersion="6" indent="0" compact="0" compactData="0" gridDropZones="1" multipleFieldFilters="0">
  <location ref="A7:F11" firstHeaderRow="1" firstDataRow="2" firstDataCol="4" rowPageCount="1" colPageCount="1"/>
  <pivotFields count="39">
    <pivotField axis="axisRow" compact="0" outline="0" showAll="0">
      <items count="5">
        <item sd="0" x="2"/>
        <item sd="0" x="1"/>
        <item sd="0" x="3"/>
        <item sd="0" x="0"/>
        <item t="default" sd="0"/>
      </items>
    </pivotField>
    <pivotField axis="axisRow" subtotalCaption="Total" compact="0" outline="0" showAll="0">
      <items count="11">
        <item sd="0" x="0"/>
        <item sd="0" x="3"/>
        <item sd="0" x="1"/>
        <item sd="0" x="4"/>
        <item sd="0" x="5"/>
        <item sd="0" x="6"/>
        <item sd="0" x="9"/>
        <item sd="0" x="7"/>
        <item sd="0" x="2"/>
        <item sd="0" x="8"/>
        <item t="default" sd="0"/>
      </items>
    </pivotField>
    <pivotField axis="axisRow" subtotalCaption="Total" compact="0" outline="0" showAll="0" defaultSubtotal="0">
      <items count="19">
        <item x="17"/>
        <item sd="0" x="13"/>
        <item sd="0" x="9"/>
        <item sd="0" x="10"/>
        <item sd="0" x="11"/>
        <item sd="0" x="2"/>
        <item sd="0" x="0"/>
        <item sd="0" x="12"/>
        <item sd="0" x="1"/>
        <item sd="0" x="5"/>
        <item sd="0" x="8"/>
        <item x="3"/>
        <item sd="0" x="14"/>
        <item sd="0" x="4"/>
        <item sd="0" x="6"/>
        <item sd="0" x="18"/>
        <item sd="0" x="15"/>
        <item sd="0" x="16"/>
        <item sd="0" x="7"/>
      </items>
    </pivotField>
    <pivotField axis="axisRow" compact="0" outline="0" showAll="0" defaultSubtotal="0">
      <items count="117">
        <item x="91"/>
        <item x="85"/>
        <item x="26"/>
        <item x="0"/>
        <item x="49"/>
        <item x="50"/>
        <item x="77"/>
        <item x="79"/>
        <item x="1"/>
        <item x="2"/>
        <item x="3"/>
        <item x="114"/>
        <item x="16"/>
        <item x="17"/>
        <item x="18"/>
        <item x="51"/>
        <item x="4"/>
        <item x="19"/>
        <item x="55"/>
        <item x="101"/>
        <item x="102"/>
        <item x="27"/>
        <item x="28"/>
        <item x="61"/>
        <item x="62"/>
        <item x="103"/>
        <item x="63"/>
        <item x="64"/>
        <item x="20"/>
        <item x="5"/>
        <item x="29"/>
        <item x="30"/>
        <item x="31"/>
        <item x="115"/>
        <item x="32"/>
        <item x="54"/>
        <item x="80"/>
        <item x="81"/>
        <item x="82"/>
        <item x="65"/>
        <item x="83"/>
        <item x="6"/>
        <item x="33"/>
        <item x="7"/>
        <item x="34"/>
        <item x="35"/>
        <item x="92"/>
        <item x="36"/>
        <item x="37"/>
        <item x="52"/>
        <item x="38"/>
        <item x="53"/>
        <item x="71"/>
        <item x="72"/>
        <item x="116"/>
        <item x="39"/>
        <item x="22"/>
        <item x="21"/>
        <item x="12"/>
        <item x="93"/>
        <item x="40"/>
        <item x="84"/>
        <item x="41"/>
        <item x="8"/>
        <item x="9"/>
        <item x="42"/>
        <item x="24"/>
        <item x="25"/>
        <item x="112"/>
        <item x="73"/>
        <item x="56"/>
        <item x="104"/>
        <item x="105"/>
        <item x="74"/>
        <item x="106"/>
        <item x="107"/>
        <item x="75"/>
        <item x="76"/>
        <item x="94"/>
        <item x="86"/>
        <item x="87"/>
        <item x="95"/>
        <item x="96"/>
        <item x="97"/>
        <item x="57"/>
        <item x="10"/>
        <item x="98"/>
        <item x="11"/>
        <item x="108"/>
        <item x="99"/>
        <item x="109"/>
        <item x="58"/>
        <item x="113"/>
        <item x="100"/>
        <item x="88"/>
        <item x="110"/>
        <item x="111"/>
        <item x="67"/>
        <item x="60"/>
        <item x="68"/>
        <item x="69"/>
        <item x="70"/>
        <item x="43"/>
        <item x="44"/>
        <item x="45"/>
        <item x="46"/>
        <item x="89"/>
        <item x="47"/>
        <item x="78"/>
        <item x="13"/>
        <item x="14"/>
        <item x="59"/>
        <item x="48"/>
        <item x="23"/>
        <item x="66"/>
        <item x="15"/>
        <item x="90"/>
      </items>
    </pivotField>
    <pivotField compact="0" outline="0" showAll="0"/>
    <pivotField compact="0" outline="0" showAll="0"/>
    <pivotField compact="0" outline="0" showAll="0"/>
    <pivotField compact="0" numFmtId="14" outline="0" showAll="0"/>
    <pivotField compact="0" outline="0" showAll="0"/>
    <pivotField compact="0" outline="0" showAll="0"/>
    <pivotField dataField="1" compact="0" outline="0" showAll="0"/>
    <pivotField compact="0" outline="0" showAll="0"/>
    <pivotField dataField="1" compact="0" outline="0" showAll="0"/>
    <pivotField compact="0" outline="0" showAll="0"/>
    <pivotField compact="0" outline="0" showAll="0"/>
    <pivotField compact="0" outline="0" showAll="0"/>
    <pivotField name="Trimestre 1" axis="axisPage" compact="0" outline="0" showAll="0">
      <items count="3">
        <item x="0"/>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0"/>
    <field x="1"/>
    <field x="2"/>
    <field x="3"/>
  </rowFields>
  <rowItems count="3">
    <i>
      <x v="1"/>
    </i>
    <i>
      <x v="3"/>
    </i>
    <i t="grand">
      <x/>
    </i>
  </rowItems>
  <colFields count="1">
    <field x="-2"/>
  </colFields>
  <colItems count="2">
    <i>
      <x/>
    </i>
    <i i="1">
      <x v="1"/>
    </i>
  </colItems>
  <pageFields count="1">
    <pageField fld="16" item="1" hier="-1"/>
  </pageFields>
  <dataFields count="2">
    <dataField name="Peso actividad" fld="10" baseField="3" baseItem="3"/>
    <dataField name="Suma de Valor real" fld="12" baseField="0" baseItem="0"/>
  </dataFields>
  <formats count="93">
    <format dxfId="383">
      <pivotArea type="all" dataOnly="0" outline="0" fieldPosition="0"/>
    </format>
    <format dxfId="382">
      <pivotArea outline="0" collapsedLevelsAreSubtotals="1" fieldPosition="0"/>
    </format>
    <format dxfId="381">
      <pivotArea type="origin" dataOnly="0" labelOnly="1" outline="0" fieldPosition="0"/>
    </format>
    <format dxfId="380">
      <pivotArea field="-2" type="button" dataOnly="0" labelOnly="1" outline="0" axis="axisCol" fieldPosition="0"/>
    </format>
    <format dxfId="379">
      <pivotArea type="topRight" dataOnly="0" labelOnly="1" outline="0" fieldPosition="0"/>
    </format>
    <format dxfId="378">
      <pivotArea field="1" type="button" dataOnly="0" labelOnly="1" outline="0" axis="axisRow" fieldPosition="1"/>
    </format>
    <format dxfId="377">
      <pivotArea field="2" type="button" dataOnly="0" labelOnly="1" outline="0" axis="axisRow" fieldPosition="2"/>
    </format>
    <format dxfId="376">
      <pivotArea field="3" type="button" dataOnly="0" labelOnly="1" outline="0" axis="axisRow" fieldPosition="3"/>
    </format>
    <format dxfId="375">
      <pivotArea dataOnly="0" labelOnly="1" outline="0" fieldPosition="0">
        <references count="1">
          <reference field="1" count="0"/>
        </references>
      </pivotArea>
    </format>
    <format dxfId="374">
      <pivotArea dataOnly="0" labelOnly="1" outline="0" fieldPosition="0">
        <references count="1">
          <reference field="1" count="0" defaultSubtotal="1"/>
        </references>
      </pivotArea>
    </format>
    <format dxfId="373">
      <pivotArea dataOnly="0" labelOnly="1" grandRow="1" outline="0" fieldPosition="0"/>
    </format>
    <format dxfId="372">
      <pivotArea dataOnly="0" labelOnly="1" outline="0" fieldPosition="0">
        <references count="2">
          <reference field="1" count="1" selected="0">
            <x v="0"/>
          </reference>
          <reference field="2" count="2">
            <x v="6"/>
            <x v="8"/>
          </reference>
        </references>
      </pivotArea>
    </format>
    <format dxfId="371">
      <pivotArea dataOnly="0" labelOnly="1" outline="0" fieldPosition="0">
        <references count="2">
          <reference field="1" count="1" selected="0">
            <x v="0"/>
          </reference>
          <reference field="2" count="2" defaultSubtotal="1">
            <x v="6"/>
            <x v="8"/>
          </reference>
        </references>
      </pivotArea>
    </format>
    <format dxfId="370">
      <pivotArea dataOnly="0" labelOnly="1" outline="0" fieldPosition="0">
        <references count="2">
          <reference field="1" count="1" selected="0">
            <x v="1"/>
          </reference>
          <reference field="2" count="1">
            <x v="10"/>
          </reference>
        </references>
      </pivotArea>
    </format>
    <format dxfId="369">
      <pivotArea dataOnly="0" labelOnly="1" outline="0" fieldPosition="0">
        <references count="2">
          <reference field="1" count="1" selected="0">
            <x v="1"/>
          </reference>
          <reference field="2" count="1" defaultSubtotal="1">
            <x v="10"/>
          </reference>
        </references>
      </pivotArea>
    </format>
    <format dxfId="368">
      <pivotArea dataOnly="0" labelOnly="1" outline="0" fieldPosition="0">
        <references count="2">
          <reference field="1" count="1" selected="0">
            <x v="2"/>
          </reference>
          <reference field="2" count="3">
            <x v="5"/>
            <x v="11"/>
            <x v="13"/>
          </reference>
        </references>
      </pivotArea>
    </format>
    <format dxfId="367">
      <pivotArea dataOnly="0" labelOnly="1" outline="0" fieldPosition="0">
        <references count="2">
          <reference field="1" count="1" selected="0">
            <x v="3"/>
          </reference>
          <reference field="2" count="4">
            <x v="2"/>
            <x v="3"/>
            <x v="4"/>
            <x v="7"/>
          </reference>
        </references>
      </pivotArea>
    </format>
    <format dxfId="366">
      <pivotArea dataOnly="0" labelOnly="1" outline="0" fieldPosition="0">
        <references count="2">
          <reference field="1" count="1" selected="0">
            <x v="3"/>
          </reference>
          <reference field="2" count="4" defaultSubtotal="1">
            <x v="2"/>
            <x v="3"/>
            <x v="4"/>
            <x v="7"/>
          </reference>
        </references>
      </pivotArea>
    </format>
    <format dxfId="365">
      <pivotArea dataOnly="0" labelOnly="1" outline="0" fieldPosition="0">
        <references count="2">
          <reference field="1" count="1" selected="0">
            <x v="4"/>
          </reference>
          <reference field="2" count="1">
            <x v="1"/>
          </reference>
        </references>
      </pivotArea>
    </format>
    <format dxfId="364">
      <pivotArea dataOnly="0" labelOnly="1" outline="0" fieldPosition="0">
        <references count="2">
          <reference field="1" count="1" selected="0">
            <x v="4"/>
          </reference>
          <reference field="2" count="1" defaultSubtotal="1">
            <x v="1"/>
          </reference>
        </references>
      </pivotArea>
    </format>
    <format dxfId="363">
      <pivotArea dataOnly="0" labelOnly="1" outline="0" fieldPosition="0">
        <references count="2">
          <reference field="1" count="1" selected="0">
            <x v="5"/>
          </reference>
          <reference field="2" count="1">
            <x v="12"/>
          </reference>
        </references>
      </pivotArea>
    </format>
    <format dxfId="362">
      <pivotArea dataOnly="0" labelOnly="1" outline="0" fieldPosition="0">
        <references count="2">
          <reference field="1" count="1" selected="0">
            <x v="5"/>
          </reference>
          <reference field="2" count="1" defaultSubtotal="1">
            <x v="12"/>
          </reference>
        </references>
      </pivotArea>
    </format>
    <format dxfId="361">
      <pivotArea dataOnly="0" labelOnly="1" outline="0" fieldPosition="0">
        <references count="2">
          <reference field="1" count="1" selected="0">
            <x v="6"/>
          </reference>
          <reference field="2" count="1">
            <x v="15"/>
          </reference>
        </references>
      </pivotArea>
    </format>
    <format dxfId="360">
      <pivotArea dataOnly="0" labelOnly="1" outline="0" fieldPosition="0">
        <references count="2">
          <reference field="1" count="1" selected="0">
            <x v="6"/>
          </reference>
          <reference field="2" count="1" defaultSubtotal="1">
            <x v="15"/>
          </reference>
        </references>
      </pivotArea>
    </format>
    <format dxfId="359">
      <pivotArea dataOnly="0" labelOnly="1" outline="0" fieldPosition="0">
        <references count="2">
          <reference field="1" count="1" selected="0">
            <x v="7"/>
          </reference>
          <reference field="2" count="2">
            <x v="16"/>
            <x v="17"/>
          </reference>
        </references>
      </pivotArea>
    </format>
    <format dxfId="358">
      <pivotArea dataOnly="0" labelOnly="1" outline="0" fieldPosition="0">
        <references count="2">
          <reference field="1" count="1" selected="0">
            <x v="7"/>
          </reference>
          <reference field="2" count="2" defaultSubtotal="1">
            <x v="16"/>
            <x v="17"/>
          </reference>
        </references>
      </pivotArea>
    </format>
    <format dxfId="357">
      <pivotArea dataOnly="0" labelOnly="1" outline="0" fieldPosition="0">
        <references count="2">
          <reference field="1" count="1" selected="0">
            <x v="8"/>
          </reference>
          <reference field="2" count="3">
            <x v="9"/>
            <x v="14"/>
            <x v="18"/>
          </reference>
        </references>
      </pivotArea>
    </format>
    <format dxfId="356">
      <pivotArea dataOnly="0" labelOnly="1" outline="0" fieldPosition="0">
        <references count="2">
          <reference field="1" count="1" selected="0">
            <x v="8"/>
          </reference>
          <reference field="2" count="3" defaultSubtotal="1">
            <x v="9"/>
            <x v="14"/>
            <x v="18"/>
          </reference>
        </references>
      </pivotArea>
    </format>
    <format dxfId="355">
      <pivotArea dataOnly="0" labelOnly="1" outline="0" fieldPosition="0">
        <references count="3">
          <reference field="1" count="1" selected="0">
            <x v="0"/>
          </reference>
          <reference field="2" count="1" selected="0">
            <x v="6"/>
          </reference>
          <reference field="3" count="12">
            <x v="3"/>
            <x v="8"/>
            <x v="9"/>
            <x v="10"/>
            <x v="16"/>
            <x v="29"/>
            <x v="41"/>
            <x v="43"/>
            <x v="63"/>
            <x v="64"/>
            <x v="85"/>
            <x v="87"/>
          </reference>
        </references>
      </pivotArea>
    </format>
    <format dxfId="354">
      <pivotArea dataOnly="0" labelOnly="1" outline="0" fieldPosition="0">
        <references count="3">
          <reference field="1" count="1" selected="0">
            <x v="0"/>
          </reference>
          <reference field="2" count="1" selected="0">
            <x v="8"/>
          </reference>
          <reference field="3" count="4">
            <x v="58"/>
            <x v="109"/>
            <x v="110"/>
            <x v="115"/>
          </reference>
        </references>
      </pivotArea>
    </format>
    <format dxfId="353">
      <pivotArea dataOnly="0" labelOnly="1" outline="0" fieldPosition="0">
        <references count="3">
          <reference field="1" count="1" selected="0">
            <x v="1"/>
          </reference>
          <reference field="2" count="1" selected="0">
            <x v="10"/>
          </reference>
          <reference field="3" count="5">
            <x v="18"/>
            <x v="70"/>
            <x v="84"/>
            <x v="91"/>
            <x v="111"/>
          </reference>
        </references>
      </pivotArea>
    </format>
    <format dxfId="352">
      <pivotArea dataOnly="0" labelOnly="1" outline="0" fieldPosition="0">
        <references count="3">
          <reference field="1" count="1" selected="0">
            <x v="3"/>
          </reference>
          <reference field="2" count="1" selected="0">
            <x v="2"/>
          </reference>
          <reference field="3" count="6">
            <x v="23"/>
            <x v="24"/>
            <x v="26"/>
            <x v="27"/>
            <x v="39"/>
            <x v="114"/>
          </reference>
        </references>
      </pivotArea>
    </format>
    <format dxfId="351">
      <pivotArea dataOnly="0" labelOnly="1" outline="0" fieldPosition="0">
        <references count="3">
          <reference field="1" count="1" selected="0">
            <x v="3"/>
          </reference>
          <reference field="2" count="1" selected="0">
            <x v="3"/>
          </reference>
          <reference field="3" count="4">
            <x v="97"/>
            <x v="99"/>
            <x v="100"/>
            <x v="101"/>
          </reference>
        </references>
      </pivotArea>
    </format>
    <format dxfId="350">
      <pivotArea dataOnly="0" labelOnly="1" outline="0" fieldPosition="0">
        <references count="3">
          <reference field="1" count="1" selected="0">
            <x v="3"/>
          </reference>
          <reference field="2" count="1" selected="0">
            <x v="4"/>
          </reference>
          <reference field="3" count="6">
            <x v="52"/>
            <x v="53"/>
            <x v="69"/>
            <x v="73"/>
            <x v="76"/>
            <x v="77"/>
          </reference>
        </references>
      </pivotArea>
    </format>
    <format dxfId="349">
      <pivotArea dataOnly="0" labelOnly="1" outline="0" fieldPosition="0">
        <references count="3">
          <reference field="1" count="1" selected="0">
            <x v="3"/>
          </reference>
          <reference field="2" count="1" selected="0">
            <x v="7"/>
          </reference>
          <reference field="3" count="2">
            <x v="6"/>
            <x v="108"/>
          </reference>
        </references>
      </pivotArea>
    </format>
    <format dxfId="348">
      <pivotArea dataOnly="0" labelOnly="1" outline="0" fieldPosition="0">
        <references count="3">
          <reference field="1" count="1" selected="0">
            <x v="4"/>
          </reference>
          <reference field="2" count="1" selected="0">
            <x v="1"/>
          </reference>
          <reference field="3" count="6">
            <x v="7"/>
            <x v="36"/>
            <x v="37"/>
            <x v="38"/>
            <x v="40"/>
            <x v="61"/>
          </reference>
        </references>
      </pivotArea>
    </format>
    <format dxfId="347">
      <pivotArea dataOnly="0" labelOnly="1" outline="0" fieldPosition="0">
        <references count="3">
          <reference field="1" count="1" selected="0">
            <x v="5"/>
          </reference>
          <reference field="2" count="1" selected="0">
            <x v="12"/>
          </reference>
          <reference field="3" count="5">
            <x v="1"/>
            <x v="79"/>
            <x v="80"/>
            <x v="94"/>
            <x v="106"/>
          </reference>
        </references>
      </pivotArea>
    </format>
    <format dxfId="346">
      <pivotArea dataOnly="0" labelOnly="1" outline="0" fieldPosition="0">
        <references count="3">
          <reference field="1" count="1" selected="0">
            <x v="6"/>
          </reference>
          <reference field="2" count="1" selected="0">
            <x v="15"/>
          </reference>
          <reference field="3" count="1">
            <x v="54"/>
          </reference>
        </references>
      </pivotArea>
    </format>
    <format dxfId="345">
      <pivotArea dataOnly="0" labelOnly="1" outline="0" fieldPosition="0">
        <references count="3">
          <reference field="1" count="1" selected="0">
            <x v="7"/>
          </reference>
          <reference field="2" count="1" selected="0">
            <x v="16"/>
          </reference>
          <reference field="3" count="10">
            <x v="0"/>
            <x v="46"/>
            <x v="59"/>
            <x v="78"/>
            <x v="81"/>
            <x v="82"/>
            <x v="83"/>
            <x v="86"/>
            <x v="89"/>
            <x v="93"/>
          </reference>
        </references>
      </pivotArea>
    </format>
    <format dxfId="344">
      <pivotArea dataOnly="0" labelOnly="1" outline="0" fieldPosition="0">
        <references count="3">
          <reference field="1" count="1" selected="0">
            <x v="7"/>
          </reference>
          <reference field="2" count="1" selected="0">
            <x v="17"/>
          </reference>
          <reference field="3" count="11">
            <x v="19"/>
            <x v="20"/>
            <x v="25"/>
            <x v="71"/>
            <x v="72"/>
            <x v="74"/>
            <x v="75"/>
            <x v="88"/>
            <x v="90"/>
            <x v="95"/>
            <x v="96"/>
          </reference>
        </references>
      </pivotArea>
    </format>
    <format dxfId="343">
      <pivotArea dataOnly="0" labelOnly="1" outline="0" fieldPosition="0">
        <references count="3">
          <reference field="1" count="1" selected="0">
            <x v="8"/>
          </reference>
          <reference field="2" count="1" selected="0">
            <x v="9"/>
          </reference>
          <reference field="3" count="23">
            <x v="2"/>
            <x v="21"/>
            <x v="22"/>
            <x v="30"/>
            <x v="31"/>
            <x v="32"/>
            <x v="34"/>
            <x v="42"/>
            <x v="44"/>
            <x v="45"/>
            <x v="47"/>
            <x v="48"/>
            <x v="50"/>
            <x v="55"/>
            <x v="60"/>
            <x v="62"/>
            <x v="65"/>
            <x v="102"/>
            <x v="103"/>
            <x v="104"/>
            <x v="105"/>
            <x v="107"/>
            <x v="112"/>
          </reference>
        </references>
      </pivotArea>
    </format>
    <format dxfId="342">
      <pivotArea dataOnly="0" labelOnly="1" outline="0" fieldPosition="0">
        <references count="3">
          <reference field="1" count="1" selected="0">
            <x v="8"/>
          </reference>
          <reference field="2" count="1" selected="0">
            <x v="14"/>
          </reference>
          <reference field="3" count="6">
            <x v="4"/>
            <x v="5"/>
            <x v="15"/>
            <x v="49"/>
            <x v="51"/>
            <x v="103"/>
          </reference>
        </references>
      </pivotArea>
    </format>
    <format dxfId="341">
      <pivotArea dataOnly="0" labelOnly="1" outline="0" fieldPosition="0">
        <references count="3">
          <reference field="1" count="1" selected="0">
            <x v="8"/>
          </reference>
          <reference field="2" count="1" selected="0">
            <x v="18"/>
          </reference>
          <reference field="3" count="1">
            <x v="35"/>
          </reference>
        </references>
      </pivotArea>
    </format>
    <format dxfId="340">
      <pivotArea dataOnly="0" labelOnly="1" outline="0" fieldPosition="0">
        <references count="1">
          <reference field="4294967294" count="1">
            <x v="0"/>
          </reference>
        </references>
      </pivotArea>
    </format>
    <format dxfId="339">
      <pivotArea type="all" dataOnly="0" outline="0" fieldPosition="0"/>
    </format>
    <format dxfId="338">
      <pivotArea outline="0" collapsedLevelsAreSubtotals="1" fieldPosition="0"/>
    </format>
    <format dxfId="337">
      <pivotArea type="origin" dataOnly="0" labelOnly="1" outline="0" fieldPosition="0"/>
    </format>
    <format dxfId="336">
      <pivotArea field="-2" type="button" dataOnly="0" labelOnly="1" outline="0" axis="axisCol" fieldPosition="0"/>
    </format>
    <format dxfId="335">
      <pivotArea type="topRight" dataOnly="0" labelOnly="1" outline="0" fieldPosition="0"/>
    </format>
    <format dxfId="334">
      <pivotArea field="1" type="button" dataOnly="0" labelOnly="1" outline="0" axis="axisRow" fieldPosition="1"/>
    </format>
    <format dxfId="333">
      <pivotArea field="2" type="button" dataOnly="0" labelOnly="1" outline="0" axis="axisRow" fieldPosition="2"/>
    </format>
    <format dxfId="332">
      <pivotArea field="3" type="button" dataOnly="0" labelOnly="1" outline="0" axis="axisRow" fieldPosition="3"/>
    </format>
    <format dxfId="331">
      <pivotArea dataOnly="0" labelOnly="1" outline="0" fieldPosition="0">
        <references count="1">
          <reference field="1" count="0"/>
        </references>
      </pivotArea>
    </format>
    <format dxfId="330">
      <pivotArea dataOnly="0" labelOnly="1" outline="0" fieldPosition="0">
        <references count="1">
          <reference field="1" count="0" defaultSubtotal="1"/>
        </references>
      </pivotArea>
    </format>
    <format dxfId="329">
      <pivotArea dataOnly="0" labelOnly="1" grandRow="1" outline="0" fieldPosition="0"/>
    </format>
    <format dxfId="328">
      <pivotArea dataOnly="0" labelOnly="1" outline="0" fieldPosition="0">
        <references count="2">
          <reference field="1" count="1" selected="0">
            <x v="0"/>
          </reference>
          <reference field="2" count="2">
            <x v="6"/>
            <x v="8"/>
          </reference>
        </references>
      </pivotArea>
    </format>
    <format dxfId="327">
      <pivotArea dataOnly="0" labelOnly="1" outline="0" fieldPosition="0">
        <references count="2">
          <reference field="1" count="1" selected="0">
            <x v="0"/>
          </reference>
          <reference field="2" count="2" defaultSubtotal="1">
            <x v="6"/>
            <x v="8"/>
          </reference>
        </references>
      </pivotArea>
    </format>
    <format dxfId="326">
      <pivotArea dataOnly="0" labelOnly="1" outline="0" fieldPosition="0">
        <references count="2">
          <reference field="1" count="1" selected="0">
            <x v="1"/>
          </reference>
          <reference field="2" count="1">
            <x v="10"/>
          </reference>
        </references>
      </pivotArea>
    </format>
    <format dxfId="325">
      <pivotArea dataOnly="0" labelOnly="1" outline="0" fieldPosition="0">
        <references count="2">
          <reference field="1" count="1" selected="0">
            <x v="1"/>
          </reference>
          <reference field="2" count="1" defaultSubtotal="1">
            <x v="10"/>
          </reference>
        </references>
      </pivotArea>
    </format>
    <format dxfId="324">
      <pivotArea dataOnly="0" labelOnly="1" outline="0" fieldPosition="0">
        <references count="2">
          <reference field="1" count="1" selected="0">
            <x v="2"/>
          </reference>
          <reference field="2" count="3">
            <x v="5"/>
            <x v="11"/>
            <x v="13"/>
          </reference>
        </references>
      </pivotArea>
    </format>
    <format dxfId="323">
      <pivotArea dataOnly="0" labelOnly="1" outline="0" fieldPosition="0">
        <references count="2">
          <reference field="1" count="1" selected="0">
            <x v="3"/>
          </reference>
          <reference field="2" count="4">
            <x v="2"/>
            <x v="3"/>
            <x v="4"/>
            <x v="7"/>
          </reference>
        </references>
      </pivotArea>
    </format>
    <format dxfId="322">
      <pivotArea dataOnly="0" labelOnly="1" outline="0" fieldPosition="0">
        <references count="2">
          <reference field="1" count="1" selected="0">
            <x v="3"/>
          </reference>
          <reference field="2" count="4" defaultSubtotal="1">
            <x v="2"/>
            <x v="3"/>
            <x v="4"/>
            <x v="7"/>
          </reference>
        </references>
      </pivotArea>
    </format>
    <format dxfId="321">
      <pivotArea dataOnly="0" labelOnly="1" outline="0" fieldPosition="0">
        <references count="2">
          <reference field="1" count="1" selected="0">
            <x v="4"/>
          </reference>
          <reference field="2" count="1">
            <x v="1"/>
          </reference>
        </references>
      </pivotArea>
    </format>
    <format dxfId="320">
      <pivotArea dataOnly="0" labelOnly="1" outline="0" fieldPosition="0">
        <references count="2">
          <reference field="1" count="1" selected="0">
            <x v="4"/>
          </reference>
          <reference field="2" count="1" defaultSubtotal="1">
            <x v="1"/>
          </reference>
        </references>
      </pivotArea>
    </format>
    <format dxfId="319">
      <pivotArea dataOnly="0" labelOnly="1" outline="0" fieldPosition="0">
        <references count="2">
          <reference field="1" count="1" selected="0">
            <x v="5"/>
          </reference>
          <reference field="2" count="1">
            <x v="12"/>
          </reference>
        </references>
      </pivotArea>
    </format>
    <format dxfId="318">
      <pivotArea dataOnly="0" labelOnly="1" outline="0" fieldPosition="0">
        <references count="2">
          <reference field="1" count="1" selected="0">
            <x v="5"/>
          </reference>
          <reference field="2" count="1" defaultSubtotal="1">
            <x v="12"/>
          </reference>
        </references>
      </pivotArea>
    </format>
    <format dxfId="317">
      <pivotArea dataOnly="0" labelOnly="1" outline="0" fieldPosition="0">
        <references count="2">
          <reference field="1" count="1" selected="0">
            <x v="6"/>
          </reference>
          <reference field="2" count="1">
            <x v="15"/>
          </reference>
        </references>
      </pivotArea>
    </format>
    <format dxfId="316">
      <pivotArea dataOnly="0" labelOnly="1" outline="0" fieldPosition="0">
        <references count="2">
          <reference field="1" count="1" selected="0">
            <x v="6"/>
          </reference>
          <reference field="2" count="1" defaultSubtotal="1">
            <x v="15"/>
          </reference>
        </references>
      </pivotArea>
    </format>
    <format dxfId="315">
      <pivotArea dataOnly="0" labelOnly="1" outline="0" fieldPosition="0">
        <references count="2">
          <reference field="1" count="1" selected="0">
            <x v="7"/>
          </reference>
          <reference field="2" count="2">
            <x v="16"/>
            <x v="17"/>
          </reference>
        </references>
      </pivotArea>
    </format>
    <format dxfId="314">
      <pivotArea dataOnly="0" labelOnly="1" outline="0" fieldPosition="0">
        <references count="2">
          <reference field="1" count="1" selected="0">
            <x v="7"/>
          </reference>
          <reference field="2" count="2" defaultSubtotal="1">
            <x v="16"/>
            <x v="17"/>
          </reference>
        </references>
      </pivotArea>
    </format>
    <format dxfId="313">
      <pivotArea dataOnly="0" labelOnly="1" outline="0" fieldPosition="0">
        <references count="2">
          <reference field="1" count="1" selected="0">
            <x v="8"/>
          </reference>
          <reference field="2" count="3">
            <x v="9"/>
            <x v="14"/>
            <x v="18"/>
          </reference>
        </references>
      </pivotArea>
    </format>
    <format dxfId="312">
      <pivotArea dataOnly="0" labelOnly="1" outline="0" fieldPosition="0">
        <references count="2">
          <reference field="1" count="1" selected="0">
            <x v="8"/>
          </reference>
          <reference field="2" count="3" defaultSubtotal="1">
            <x v="9"/>
            <x v="14"/>
            <x v="18"/>
          </reference>
        </references>
      </pivotArea>
    </format>
    <format dxfId="311">
      <pivotArea dataOnly="0" labelOnly="1" outline="0" fieldPosition="0">
        <references count="3">
          <reference field="1" count="1" selected="0">
            <x v="0"/>
          </reference>
          <reference field="2" count="1" selected="0">
            <x v="6"/>
          </reference>
          <reference field="3" count="12">
            <x v="3"/>
            <x v="8"/>
            <x v="9"/>
            <x v="10"/>
            <x v="16"/>
            <x v="29"/>
            <x v="41"/>
            <x v="43"/>
            <x v="63"/>
            <x v="64"/>
            <x v="85"/>
            <x v="87"/>
          </reference>
        </references>
      </pivotArea>
    </format>
    <format dxfId="310">
      <pivotArea dataOnly="0" labelOnly="1" outline="0" fieldPosition="0">
        <references count="3">
          <reference field="1" count="1" selected="0">
            <x v="0"/>
          </reference>
          <reference field="2" count="1" selected="0">
            <x v="8"/>
          </reference>
          <reference field="3" count="4">
            <x v="58"/>
            <x v="109"/>
            <x v="110"/>
            <x v="115"/>
          </reference>
        </references>
      </pivotArea>
    </format>
    <format dxfId="309">
      <pivotArea dataOnly="0" labelOnly="1" outline="0" fieldPosition="0">
        <references count="3">
          <reference field="1" count="1" selected="0">
            <x v="1"/>
          </reference>
          <reference field="2" count="1" selected="0">
            <x v="10"/>
          </reference>
          <reference field="3" count="5">
            <x v="18"/>
            <x v="70"/>
            <x v="84"/>
            <x v="91"/>
            <x v="111"/>
          </reference>
        </references>
      </pivotArea>
    </format>
    <format dxfId="308">
      <pivotArea dataOnly="0" labelOnly="1" outline="0" fieldPosition="0">
        <references count="3">
          <reference field="1" count="1" selected="0">
            <x v="3"/>
          </reference>
          <reference field="2" count="1" selected="0">
            <x v="2"/>
          </reference>
          <reference field="3" count="6">
            <x v="23"/>
            <x v="24"/>
            <x v="26"/>
            <x v="27"/>
            <x v="39"/>
            <x v="114"/>
          </reference>
        </references>
      </pivotArea>
    </format>
    <format dxfId="307">
      <pivotArea dataOnly="0" labelOnly="1" outline="0" fieldPosition="0">
        <references count="3">
          <reference field="1" count="1" selected="0">
            <x v="3"/>
          </reference>
          <reference field="2" count="1" selected="0">
            <x v="3"/>
          </reference>
          <reference field="3" count="4">
            <x v="97"/>
            <x v="99"/>
            <x v="100"/>
            <x v="101"/>
          </reference>
        </references>
      </pivotArea>
    </format>
    <format dxfId="306">
      <pivotArea dataOnly="0" labelOnly="1" outline="0" fieldPosition="0">
        <references count="3">
          <reference field="1" count="1" selected="0">
            <x v="3"/>
          </reference>
          <reference field="2" count="1" selected="0">
            <x v="4"/>
          </reference>
          <reference field="3" count="6">
            <x v="52"/>
            <x v="53"/>
            <x v="69"/>
            <x v="73"/>
            <x v="76"/>
            <x v="77"/>
          </reference>
        </references>
      </pivotArea>
    </format>
    <format dxfId="305">
      <pivotArea dataOnly="0" labelOnly="1" outline="0" fieldPosition="0">
        <references count="3">
          <reference field="1" count="1" selected="0">
            <x v="3"/>
          </reference>
          <reference field="2" count="1" selected="0">
            <x v="7"/>
          </reference>
          <reference field="3" count="2">
            <x v="6"/>
            <x v="108"/>
          </reference>
        </references>
      </pivotArea>
    </format>
    <format dxfId="304">
      <pivotArea dataOnly="0" labelOnly="1" outline="0" fieldPosition="0">
        <references count="3">
          <reference field="1" count="1" selected="0">
            <x v="4"/>
          </reference>
          <reference field="2" count="1" selected="0">
            <x v="1"/>
          </reference>
          <reference field="3" count="6">
            <x v="7"/>
            <x v="36"/>
            <x v="37"/>
            <x v="38"/>
            <x v="40"/>
            <x v="61"/>
          </reference>
        </references>
      </pivotArea>
    </format>
    <format dxfId="303">
      <pivotArea dataOnly="0" labelOnly="1" outline="0" fieldPosition="0">
        <references count="3">
          <reference field="1" count="1" selected="0">
            <x v="5"/>
          </reference>
          <reference field="2" count="1" selected="0">
            <x v="12"/>
          </reference>
          <reference field="3" count="5">
            <x v="1"/>
            <x v="79"/>
            <x v="80"/>
            <x v="94"/>
            <x v="106"/>
          </reference>
        </references>
      </pivotArea>
    </format>
    <format dxfId="302">
      <pivotArea dataOnly="0" labelOnly="1" outline="0" fieldPosition="0">
        <references count="3">
          <reference field="1" count="1" selected="0">
            <x v="6"/>
          </reference>
          <reference field="2" count="1" selected="0">
            <x v="15"/>
          </reference>
          <reference field="3" count="1">
            <x v="54"/>
          </reference>
        </references>
      </pivotArea>
    </format>
    <format dxfId="301">
      <pivotArea dataOnly="0" labelOnly="1" outline="0" fieldPosition="0">
        <references count="3">
          <reference field="1" count="1" selected="0">
            <x v="7"/>
          </reference>
          <reference field="2" count="1" selected="0">
            <x v="16"/>
          </reference>
          <reference field="3" count="10">
            <x v="0"/>
            <x v="46"/>
            <x v="59"/>
            <x v="78"/>
            <x v="81"/>
            <x v="82"/>
            <x v="83"/>
            <x v="86"/>
            <x v="89"/>
            <x v="93"/>
          </reference>
        </references>
      </pivotArea>
    </format>
    <format dxfId="300">
      <pivotArea dataOnly="0" labelOnly="1" outline="0" fieldPosition="0">
        <references count="3">
          <reference field="1" count="1" selected="0">
            <x v="7"/>
          </reference>
          <reference field="2" count="1" selected="0">
            <x v="17"/>
          </reference>
          <reference field="3" count="11">
            <x v="19"/>
            <x v="20"/>
            <x v="25"/>
            <x v="71"/>
            <x v="72"/>
            <x v="74"/>
            <x v="75"/>
            <x v="88"/>
            <x v="90"/>
            <x v="95"/>
            <x v="96"/>
          </reference>
        </references>
      </pivotArea>
    </format>
    <format dxfId="299">
      <pivotArea dataOnly="0" labelOnly="1" outline="0" fieldPosition="0">
        <references count="3">
          <reference field="1" count="1" selected="0">
            <x v="8"/>
          </reference>
          <reference field="2" count="1" selected="0">
            <x v="9"/>
          </reference>
          <reference field="3" count="23">
            <x v="2"/>
            <x v="21"/>
            <x v="22"/>
            <x v="30"/>
            <x v="31"/>
            <x v="32"/>
            <x v="34"/>
            <x v="42"/>
            <x v="44"/>
            <x v="45"/>
            <x v="47"/>
            <x v="48"/>
            <x v="50"/>
            <x v="55"/>
            <x v="60"/>
            <x v="62"/>
            <x v="65"/>
            <x v="102"/>
            <x v="103"/>
            <x v="104"/>
            <x v="105"/>
            <x v="107"/>
            <x v="112"/>
          </reference>
        </references>
      </pivotArea>
    </format>
    <format dxfId="298">
      <pivotArea dataOnly="0" labelOnly="1" outline="0" fieldPosition="0">
        <references count="3">
          <reference field="1" count="1" selected="0">
            <x v="8"/>
          </reference>
          <reference field="2" count="1" selected="0">
            <x v="14"/>
          </reference>
          <reference field="3" count="6">
            <x v="4"/>
            <x v="5"/>
            <x v="15"/>
            <x v="49"/>
            <x v="51"/>
            <x v="103"/>
          </reference>
        </references>
      </pivotArea>
    </format>
    <format dxfId="297">
      <pivotArea dataOnly="0" labelOnly="1" outline="0" fieldPosition="0">
        <references count="3">
          <reference field="1" count="1" selected="0">
            <x v="8"/>
          </reference>
          <reference field="2" count="1" selected="0">
            <x v="18"/>
          </reference>
          <reference field="3" count="1">
            <x v="35"/>
          </reference>
        </references>
      </pivotArea>
    </format>
    <format dxfId="296">
      <pivotArea dataOnly="0" labelOnly="1" outline="0" fieldPosition="0">
        <references count="1">
          <reference field="4294967294" count="1">
            <x v="0"/>
          </reference>
        </references>
      </pivotArea>
    </format>
    <format dxfId="295">
      <pivotArea field="1" type="button" dataOnly="0" labelOnly="1" outline="0" axis="axisRow" fieldPosition="1"/>
    </format>
    <format dxfId="294">
      <pivotArea field="2" type="button" dataOnly="0" labelOnly="1" outline="0" axis="axisRow" fieldPosition="2"/>
    </format>
    <format dxfId="293">
      <pivotArea field="3" type="button" dataOnly="0" labelOnly="1" outline="0" axis="axisRow" fieldPosition="3"/>
    </format>
    <format dxfId="292">
      <pivotArea dataOnly="0" labelOnly="1" outline="0" fieldPosition="0">
        <references count="1">
          <reference field="4294967294" count="1">
            <x v="0"/>
          </reference>
        </references>
      </pivotArea>
    </format>
    <format dxfId="291">
      <pivotArea field="-2" type="button" dataOnly="0" labelOnly="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85A067C2-3AED-4A82-B802-B4FBF10065E5}" name="TablaDinámica4" cacheId="0" applyNumberFormats="0" applyBorderFormats="0" applyFontFormats="0" applyPatternFormats="0" applyAlignmentFormats="0" applyWidthHeightFormats="1" dataCaption="Valores" missingCaption="(en blanco)" updatedVersion="6" minRefreshableVersion="3" itemPrintTitles="1" createdVersion="6" indent="0" compact="0" compactData="0" gridDropZones="1" multipleFieldFilters="0">
  <location ref="A7:F13" firstHeaderRow="1" firstDataRow="2" firstDataCol="4" rowPageCount="1" colPageCount="1"/>
  <pivotFields count="39">
    <pivotField axis="axisRow" compact="0" outline="0" showAll="0">
      <items count="5">
        <item sd="0" x="2"/>
        <item sd="0" x="3"/>
        <item sd="0" x="1"/>
        <item sd="0" x="0"/>
        <item t="default" sd="0"/>
      </items>
    </pivotField>
    <pivotField axis="axisRow" subtotalCaption="Total" compact="0" outline="0" showAll="0">
      <items count="11">
        <item sd="0" x="0"/>
        <item sd="0" x="3"/>
        <item sd="0" x="1"/>
        <item sd="0" x="4"/>
        <item sd="0" x="5"/>
        <item sd="0" x="6"/>
        <item sd="0" x="9"/>
        <item sd="0" x="7"/>
        <item sd="0" x="2"/>
        <item x="8"/>
        <item t="default" sd="0"/>
      </items>
    </pivotField>
    <pivotField axis="axisRow" subtotalCaption="Total" compact="0" outline="0" showAll="0" defaultSubtotal="0">
      <items count="19">
        <item x="17"/>
        <item sd="0" x="13"/>
        <item sd="0" x="9"/>
        <item sd="0" x="10"/>
        <item sd="0" x="11"/>
        <item sd="0" x="2"/>
        <item sd="0" x="0"/>
        <item sd="0" x="12"/>
        <item sd="0" x="1"/>
        <item sd="0" x="5"/>
        <item sd="0" x="8"/>
        <item x="3"/>
        <item sd="0" x="14"/>
        <item sd="0" x="4"/>
        <item sd="0" x="6"/>
        <item sd="0" x="18"/>
        <item sd="0" x="15"/>
        <item sd="0" x="16"/>
        <item sd="0" x="7"/>
      </items>
    </pivotField>
    <pivotField axis="axisRow" compact="0" outline="0" showAll="0" defaultSubtotal="0">
      <items count="117">
        <item x="91"/>
        <item x="85"/>
        <item x="26"/>
        <item x="0"/>
        <item x="49"/>
        <item x="50"/>
        <item x="77"/>
        <item x="79"/>
        <item x="1"/>
        <item x="2"/>
        <item x="3"/>
        <item x="114"/>
        <item x="16"/>
        <item x="17"/>
        <item x="18"/>
        <item x="51"/>
        <item x="4"/>
        <item x="19"/>
        <item x="55"/>
        <item x="101"/>
        <item x="102"/>
        <item x="27"/>
        <item x="28"/>
        <item x="61"/>
        <item x="62"/>
        <item x="103"/>
        <item x="63"/>
        <item x="64"/>
        <item x="20"/>
        <item x="5"/>
        <item x="29"/>
        <item x="30"/>
        <item x="31"/>
        <item x="115"/>
        <item x="32"/>
        <item x="54"/>
        <item x="80"/>
        <item x="81"/>
        <item x="82"/>
        <item x="65"/>
        <item x="83"/>
        <item x="6"/>
        <item x="33"/>
        <item x="7"/>
        <item x="34"/>
        <item x="35"/>
        <item x="92"/>
        <item x="36"/>
        <item x="37"/>
        <item x="52"/>
        <item x="38"/>
        <item x="53"/>
        <item x="71"/>
        <item x="72"/>
        <item x="116"/>
        <item x="39"/>
        <item x="22"/>
        <item x="21"/>
        <item x="12"/>
        <item x="93"/>
        <item x="40"/>
        <item x="84"/>
        <item x="41"/>
        <item x="8"/>
        <item x="9"/>
        <item x="42"/>
        <item x="24"/>
        <item x="25"/>
        <item x="112"/>
        <item x="73"/>
        <item x="56"/>
        <item x="104"/>
        <item x="105"/>
        <item x="74"/>
        <item x="106"/>
        <item x="107"/>
        <item x="75"/>
        <item x="76"/>
        <item x="94"/>
        <item x="86"/>
        <item x="87"/>
        <item x="95"/>
        <item x="96"/>
        <item x="97"/>
        <item x="57"/>
        <item x="10"/>
        <item x="98"/>
        <item x="11"/>
        <item x="108"/>
        <item x="99"/>
        <item x="109"/>
        <item x="58"/>
        <item x="113"/>
        <item x="100"/>
        <item x="88"/>
        <item x="110"/>
        <item x="111"/>
        <item x="67"/>
        <item x="60"/>
        <item x="68"/>
        <item x="69"/>
        <item x="70"/>
        <item x="43"/>
        <item x="44"/>
        <item x="45"/>
        <item x="46"/>
        <item x="89"/>
        <item x="47"/>
        <item x="78"/>
        <item x="13"/>
        <item x="14"/>
        <item x="59"/>
        <item x="48"/>
        <item x="23"/>
        <item x="66"/>
        <item x="15"/>
        <item x="90"/>
      </items>
    </pivotField>
    <pivotField compact="0" outline="0" showAll="0"/>
    <pivotField compact="0" outline="0" showAll="0"/>
    <pivotField compact="0" outline="0" showAll="0"/>
    <pivotField compact="0" numFmtId="14" outline="0" showAll="0"/>
    <pivotField compact="0" outline="0" showAll="0"/>
    <pivotField compact="0" outline="0" showAll="0"/>
    <pivotField dataField="1"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Trimestre 2" axis="axisPage" compact="0" outline="0" showAll="0">
      <items count="3">
        <item x="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0"/>
    <field x="1"/>
    <field x="2"/>
    <field x="3"/>
  </rowFields>
  <rowItems count="5">
    <i>
      <x/>
    </i>
    <i>
      <x v="1"/>
    </i>
    <i>
      <x v="2"/>
    </i>
    <i>
      <x v="3"/>
    </i>
    <i t="grand">
      <x/>
    </i>
  </rowItems>
  <colFields count="1">
    <field x="-2"/>
  </colFields>
  <colItems count="2">
    <i>
      <x/>
    </i>
    <i i="1">
      <x v="1"/>
    </i>
  </colItems>
  <pageFields count="1">
    <pageField fld="22" item="1" hier="-1"/>
  </pageFields>
  <dataFields count="2">
    <dataField name="Peso actividad" fld="10" baseField="3" baseItem="3"/>
    <dataField name="Suma de Valor real" fld="12" baseField="0" baseItem="0"/>
  </dataFields>
  <formats count="93">
    <format dxfId="286">
      <pivotArea type="all" dataOnly="0" outline="0" fieldPosition="0"/>
    </format>
    <format dxfId="285">
      <pivotArea outline="0" collapsedLevelsAreSubtotals="1" fieldPosition="0"/>
    </format>
    <format dxfId="284">
      <pivotArea type="origin" dataOnly="0" labelOnly="1" outline="0" fieldPosition="0"/>
    </format>
    <format dxfId="283">
      <pivotArea field="-2" type="button" dataOnly="0" labelOnly="1" outline="0" axis="axisCol" fieldPosition="0"/>
    </format>
    <format dxfId="282">
      <pivotArea type="topRight" dataOnly="0" labelOnly="1" outline="0" fieldPosition="0"/>
    </format>
    <format dxfId="281">
      <pivotArea field="1" type="button" dataOnly="0" labelOnly="1" outline="0" axis="axisRow" fieldPosition="1"/>
    </format>
    <format dxfId="280">
      <pivotArea field="2" type="button" dataOnly="0" labelOnly="1" outline="0" axis="axisRow" fieldPosition="2"/>
    </format>
    <format dxfId="279">
      <pivotArea field="3" type="button" dataOnly="0" labelOnly="1" outline="0" axis="axisRow" fieldPosition="3"/>
    </format>
    <format dxfId="278">
      <pivotArea dataOnly="0" labelOnly="1" outline="0" fieldPosition="0">
        <references count="1">
          <reference field="1" count="0"/>
        </references>
      </pivotArea>
    </format>
    <format dxfId="277">
      <pivotArea dataOnly="0" labelOnly="1" outline="0" fieldPosition="0">
        <references count="1">
          <reference field="1" count="0" defaultSubtotal="1"/>
        </references>
      </pivotArea>
    </format>
    <format dxfId="276">
      <pivotArea dataOnly="0" labelOnly="1" grandRow="1" outline="0" fieldPosition="0"/>
    </format>
    <format dxfId="275">
      <pivotArea dataOnly="0" labelOnly="1" outline="0" fieldPosition="0">
        <references count="2">
          <reference field="1" count="1" selected="0">
            <x v="0"/>
          </reference>
          <reference field="2" count="2">
            <x v="6"/>
            <x v="8"/>
          </reference>
        </references>
      </pivotArea>
    </format>
    <format dxfId="274">
      <pivotArea dataOnly="0" labelOnly="1" outline="0" fieldPosition="0">
        <references count="2">
          <reference field="1" count="1" selected="0">
            <x v="0"/>
          </reference>
          <reference field="2" count="2" defaultSubtotal="1">
            <x v="6"/>
            <x v="8"/>
          </reference>
        </references>
      </pivotArea>
    </format>
    <format dxfId="273">
      <pivotArea dataOnly="0" labelOnly="1" outline="0" fieldPosition="0">
        <references count="2">
          <reference field="1" count="1" selected="0">
            <x v="1"/>
          </reference>
          <reference field="2" count="1">
            <x v="10"/>
          </reference>
        </references>
      </pivotArea>
    </format>
    <format dxfId="272">
      <pivotArea dataOnly="0" labelOnly="1" outline="0" fieldPosition="0">
        <references count="2">
          <reference field="1" count="1" selected="0">
            <x v="1"/>
          </reference>
          <reference field="2" count="1" defaultSubtotal="1">
            <x v="10"/>
          </reference>
        </references>
      </pivotArea>
    </format>
    <format dxfId="271">
      <pivotArea dataOnly="0" labelOnly="1" outline="0" fieldPosition="0">
        <references count="2">
          <reference field="1" count="1" selected="0">
            <x v="2"/>
          </reference>
          <reference field="2" count="3">
            <x v="5"/>
            <x v="11"/>
            <x v="13"/>
          </reference>
        </references>
      </pivotArea>
    </format>
    <format dxfId="270">
      <pivotArea dataOnly="0" labelOnly="1" outline="0" fieldPosition="0">
        <references count="2">
          <reference field="1" count="1" selected="0">
            <x v="3"/>
          </reference>
          <reference field="2" count="4">
            <x v="2"/>
            <x v="3"/>
            <x v="4"/>
            <x v="7"/>
          </reference>
        </references>
      </pivotArea>
    </format>
    <format dxfId="269">
      <pivotArea dataOnly="0" labelOnly="1" outline="0" fieldPosition="0">
        <references count="2">
          <reference field="1" count="1" selected="0">
            <x v="3"/>
          </reference>
          <reference field="2" count="4" defaultSubtotal="1">
            <x v="2"/>
            <x v="3"/>
            <x v="4"/>
            <x v="7"/>
          </reference>
        </references>
      </pivotArea>
    </format>
    <format dxfId="268">
      <pivotArea dataOnly="0" labelOnly="1" outline="0" fieldPosition="0">
        <references count="2">
          <reference field="1" count="1" selected="0">
            <x v="4"/>
          </reference>
          <reference field="2" count="1">
            <x v="1"/>
          </reference>
        </references>
      </pivotArea>
    </format>
    <format dxfId="267">
      <pivotArea dataOnly="0" labelOnly="1" outline="0" fieldPosition="0">
        <references count="2">
          <reference field="1" count="1" selected="0">
            <x v="4"/>
          </reference>
          <reference field="2" count="1" defaultSubtotal="1">
            <x v="1"/>
          </reference>
        </references>
      </pivotArea>
    </format>
    <format dxfId="266">
      <pivotArea dataOnly="0" labelOnly="1" outline="0" fieldPosition="0">
        <references count="2">
          <reference field="1" count="1" selected="0">
            <x v="5"/>
          </reference>
          <reference field="2" count="1">
            <x v="12"/>
          </reference>
        </references>
      </pivotArea>
    </format>
    <format dxfId="265">
      <pivotArea dataOnly="0" labelOnly="1" outline="0" fieldPosition="0">
        <references count="2">
          <reference field="1" count="1" selected="0">
            <x v="5"/>
          </reference>
          <reference field="2" count="1" defaultSubtotal="1">
            <x v="12"/>
          </reference>
        </references>
      </pivotArea>
    </format>
    <format dxfId="264">
      <pivotArea dataOnly="0" labelOnly="1" outline="0" fieldPosition="0">
        <references count="2">
          <reference field="1" count="1" selected="0">
            <x v="6"/>
          </reference>
          <reference field="2" count="1">
            <x v="15"/>
          </reference>
        </references>
      </pivotArea>
    </format>
    <format dxfId="263">
      <pivotArea dataOnly="0" labelOnly="1" outline="0" fieldPosition="0">
        <references count="2">
          <reference field="1" count="1" selected="0">
            <x v="6"/>
          </reference>
          <reference field="2" count="1" defaultSubtotal="1">
            <x v="15"/>
          </reference>
        </references>
      </pivotArea>
    </format>
    <format dxfId="262">
      <pivotArea dataOnly="0" labelOnly="1" outline="0" fieldPosition="0">
        <references count="2">
          <reference field="1" count="1" selected="0">
            <x v="7"/>
          </reference>
          <reference field="2" count="2">
            <x v="16"/>
            <x v="17"/>
          </reference>
        </references>
      </pivotArea>
    </format>
    <format dxfId="261">
      <pivotArea dataOnly="0" labelOnly="1" outline="0" fieldPosition="0">
        <references count="2">
          <reference field="1" count="1" selected="0">
            <x v="7"/>
          </reference>
          <reference field="2" count="2" defaultSubtotal="1">
            <x v="16"/>
            <x v="17"/>
          </reference>
        </references>
      </pivotArea>
    </format>
    <format dxfId="260">
      <pivotArea dataOnly="0" labelOnly="1" outline="0" fieldPosition="0">
        <references count="2">
          <reference field="1" count="1" selected="0">
            <x v="8"/>
          </reference>
          <reference field="2" count="3">
            <x v="9"/>
            <x v="14"/>
            <x v="18"/>
          </reference>
        </references>
      </pivotArea>
    </format>
    <format dxfId="259">
      <pivotArea dataOnly="0" labelOnly="1" outline="0" fieldPosition="0">
        <references count="2">
          <reference field="1" count="1" selected="0">
            <x v="8"/>
          </reference>
          <reference field="2" count="3" defaultSubtotal="1">
            <x v="9"/>
            <x v="14"/>
            <x v="18"/>
          </reference>
        </references>
      </pivotArea>
    </format>
    <format dxfId="258">
      <pivotArea dataOnly="0" labelOnly="1" outline="0" fieldPosition="0">
        <references count="3">
          <reference field="1" count="1" selected="0">
            <x v="0"/>
          </reference>
          <reference field="2" count="1" selected="0">
            <x v="6"/>
          </reference>
          <reference field="3" count="12">
            <x v="3"/>
            <x v="8"/>
            <x v="9"/>
            <x v="10"/>
            <x v="16"/>
            <x v="29"/>
            <x v="41"/>
            <x v="43"/>
            <x v="63"/>
            <x v="64"/>
            <x v="85"/>
            <x v="87"/>
          </reference>
        </references>
      </pivotArea>
    </format>
    <format dxfId="257">
      <pivotArea dataOnly="0" labelOnly="1" outline="0" fieldPosition="0">
        <references count="3">
          <reference field="1" count="1" selected="0">
            <x v="0"/>
          </reference>
          <reference field="2" count="1" selected="0">
            <x v="8"/>
          </reference>
          <reference field="3" count="4">
            <x v="58"/>
            <x v="109"/>
            <x v="110"/>
            <x v="115"/>
          </reference>
        </references>
      </pivotArea>
    </format>
    <format dxfId="256">
      <pivotArea dataOnly="0" labelOnly="1" outline="0" fieldPosition="0">
        <references count="3">
          <reference field="1" count="1" selected="0">
            <x v="1"/>
          </reference>
          <reference field="2" count="1" selected="0">
            <x v="10"/>
          </reference>
          <reference field="3" count="5">
            <x v="18"/>
            <x v="70"/>
            <x v="84"/>
            <x v="91"/>
            <x v="111"/>
          </reference>
        </references>
      </pivotArea>
    </format>
    <format dxfId="255">
      <pivotArea dataOnly="0" labelOnly="1" outline="0" fieldPosition="0">
        <references count="3">
          <reference field="1" count="1" selected="0">
            <x v="3"/>
          </reference>
          <reference field="2" count="1" selected="0">
            <x v="2"/>
          </reference>
          <reference field="3" count="6">
            <x v="23"/>
            <x v="24"/>
            <x v="26"/>
            <x v="27"/>
            <x v="39"/>
            <x v="114"/>
          </reference>
        </references>
      </pivotArea>
    </format>
    <format dxfId="254">
      <pivotArea dataOnly="0" labelOnly="1" outline="0" fieldPosition="0">
        <references count="3">
          <reference field="1" count="1" selected="0">
            <x v="3"/>
          </reference>
          <reference field="2" count="1" selected="0">
            <x v="3"/>
          </reference>
          <reference field="3" count="4">
            <x v="97"/>
            <x v="99"/>
            <x v="100"/>
            <x v="101"/>
          </reference>
        </references>
      </pivotArea>
    </format>
    <format dxfId="253">
      <pivotArea dataOnly="0" labelOnly="1" outline="0" fieldPosition="0">
        <references count="3">
          <reference field="1" count="1" selected="0">
            <x v="3"/>
          </reference>
          <reference field="2" count="1" selected="0">
            <x v="4"/>
          </reference>
          <reference field="3" count="6">
            <x v="52"/>
            <x v="53"/>
            <x v="69"/>
            <x v="73"/>
            <x v="76"/>
            <x v="77"/>
          </reference>
        </references>
      </pivotArea>
    </format>
    <format dxfId="252">
      <pivotArea dataOnly="0" labelOnly="1" outline="0" fieldPosition="0">
        <references count="3">
          <reference field="1" count="1" selected="0">
            <x v="3"/>
          </reference>
          <reference field="2" count="1" selected="0">
            <x v="7"/>
          </reference>
          <reference field="3" count="2">
            <x v="6"/>
            <x v="108"/>
          </reference>
        </references>
      </pivotArea>
    </format>
    <format dxfId="251">
      <pivotArea dataOnly="0" labelOnly="1" outline="0" fieldPosition="0">
        <references count="3">
          <reference field="1" count="1" selected="0">
            <x v="4"/>
          </reference>
          <reference field="2" count="1" selected="0">
            <x v="1"/>
          </reference>
          <reference field="3" count="6">
            <x v="7"/>
            <x v="36"/>
            <x v="37"/>
            <x v="38"/>
            <x v="40"/>
            <x v="61"/>
          </reference>
        </references>
      </pivotArea>
    </format>
    <format dxfId="250">
      <pivotArea dataOnly="0" labelOnly="1" outline="0" fieldPosition="0">
        <references count="3">
          <reference field="1" count="1" selected="0">
            <x v="5"/>
          </reference>
          <reference field="2" count="1" selected="0">
            <x v="12"/>
          </reference>
          <reference field="3" count="5">
            <x v="1"/>
            <x v="79"/>
            <x v="80"/>
            <x v="94"/>
            <x v="106"/>
          </reference>
        </references>
      </pivotArea>
    </format>
    <format dxfId="249">
      <pivotArea dataOnly="0" labelOnly="1" outline="0" fieldPosition="0">
        <references count="3">
          <reference field="1" count="1" selected="0">
            <x v="6"/>
          </reference>
          <reference field="2" count="1" selected="0">
            <x v="15"/>
          </reference>
          <reference field="3" count="1">
            <x v="54"/>
          </reference>
        </references>
      </pivotArea>
    </format>
    <format dxfId="248">
      <pivotArea dataOnly="0" labelOnly="1" outline="0" fieldPosition="0">
        <references count="3">
          <reference field="1" count="1" selected="0">
            <x v="7"/>
          </reference>
          <reference field="2" count="1" selected="0">
            <x v="16"/>
          </reference>
          <reference field="3" count="10">
            <x v="0"/>
            <x v="46"/>
            <x v="59"/>
            <x v="78"/>
            <x v="81"/>
            <x v="82"/>
            <x v="83"/>
            <x v="86"/>
            <x v="89"/>
            <x v="93"/>
          </reference>
        </references>
      </pivotArea>
    </format>
    <format dxfId="247">
      <pivotArea dataOnly="0" labelOnly="1" outline="0" fieldPosition="0">
        <references count="3">
          <reference field="1" count="1" selected="0">
            <x v="7"/>
          </reference>
          <reference field="2" count="1" selected="0">
            <x v="17"/>
          </reference>
          <reference field="3" count="11">
            <x v="19"/>
            <x v="20"/>
            <x v="25"/>
            <x v="71"/>
            <x v="72"/>
            <x v="74"/>
            <x v="75"/>
            <x v="88"/>
            <x v="90"/>
            <x v="95"/>
            <x v="96"/>
          </reference>
        </references>
      </pivotArea>
    </format>
    <format dxfId="246">
      <pivotArea dataOnly="0" labelOnly="1" outline="0" fieldPosition="0">
        <references count="3">
          <reference field="1" count="1" selected="0">
            <x v="8"/>
          </reference>
          <reference field="2" count="1" selected="0">
            <x v="9"/>
          </reference>
          <reference field="3" count="23">
            <x v="2"/>
            <x v="21"/>
            <x v="22"/>
            <x v="30"/>
            <x v="31"/>
            <x v="32"/>
            <x v="34"/>
            <x v="42"/>
            <x v="44"/>
            <x v="45"/>
            <x v="47"/>
            <x v="48"/>
            <x v="50"/>
            <x v="55"/>
            <x v="60"/>
            <x v="62"/>
            <x v="65"/>
            <x v="102"/>
            <x v="103"/>
            <x v="104"/>
            <x v="105"/>
            <x v="107"/>
            <x v="112"/>
          </reference>
        </references>
      </pivotArea>
    </format>
    <format dxfId="245">
      <pivotArea dataOnly="0" labelOnly="1" outline="0" fieldPosition="0">
        <references count="3">
          <reference field="1" count="1" selected="0">
            <x v="8"/>
          </reference>
          <reference field="2" count="1" selected="0">
            <x v="14"/>
          </reference>
          <reference field="3" count="6">
            <x v="4"/>
            <x v="5"/>
            <x v="15"/>
            <x v="49"/>
            <x v="51"/>
            <x v="103"/>
          </reference>
        </references>
      </pivotArea>
    </format>
    <format dxfId="244">
      <pivotArea dataOnly="0" labelOnly="1" outline="0" fieldPosition="0">
        <references count="3">
          <reference field="1" count="1" selected="0">
            <x v="8"/>
          </reference>
          <reference field="2" count="1" selected="0">
            <x v="18"/>
          </reference>
          <reference field="3" count="1">
            <x v="35"/>
          </reference>
        </references>
      </pivotArea>
    </format>
    <format dxfId="243">
      <pivotArea dataOnly="0" labelOnly="1" outline="0" fieldPosition="0">
        <references count="1">
          <reference field="4294967294" count="1">
            <x v="0"/>
          </reference>
        </references>
      </pivotArea>
    </format>
    <format dxfId="242">
      <pivotArea type="all" dataOnly="0" outline="0" fieldPosition="0"/>
    </format>
    <format dxfId="241">
      <pivotArea outline="0" collapsedLevelsAreSubtotals="1" fieldPosition="0"/>
    </format>
    <format dxfId="240">
      <pivotArea type="origin" dataOnly="0" labelOnly="1" outline="0" fieldPosition="0"/>
    </format>
    <format dxfId="239">
      <pivotArea field="-2" type="button" dataOnly="0" labelOnly="1" outline="0" axis="axisCol" fieldPosition="0"/>
    </format>
    <format dxfId="238">
      <pivotArea type="topRight" dataOnly="0" labelOnly="1" outline="0" fieldPosition="0"/>
    </format>
    <format dxfId="237">
      <pivotArea field="1" type="button" dataOnly="0" labelOnly="1" outline="0" axis="axisRow" fieldPosition="1"/>
    </format>
    <format dxfId="236">
      <pivotArea field="2" type="button" dataOnly="0" labelOnly="1" outline="0" axis="axisRow" fieldPosition="2"/>
    </format>
    <format dxfId="235">
      <pivotArea field="3" type="button" dataOnly="0" labelOnly="1" outline="0" axis="axisRow" fieldPosition="3"/>
    </format>
    <format dxfId="234">
      <pivotArea dataOnly="0" labelOnly="1" outline="0" fieldPosition="0">
        <references count="1">
          <reference field="1" count="0"/>
        </references>
      </pivotArea>
    </format>
    <format dxfId="233">
      <pivotArea dataOnly="0" labelOnly="1" outline="0" fieldPosition="0">
        <references count="1">
          <reference field="1" count="0" defaultSubtotal="1"/>
        </references>
      </pivotArea>
    </format>
    <format dxfId="232">
      <pivotArea dataOnly="0" labelOnly="1" grandRow="1" outline="0" fieldPosition="0"/>
    </format>
    <format dxfId="231">
      <pivotArea dataOnly="0" labelOnly="1" outline="0" fieldPosition="0">
        <references count="2">
          <reference field="1" count="1" selected="0">
            <x v="0"/>
          </reference>
          <reference field="2" count="2">
            <x v="6"/>
            <x v="8"/>
          </reference>
        </references>
      </pivotArea>
    </format>
    <format dxfId="230">
      <pivotArea dataOnly="0" labelOnly="1" outline="0" fieldPosition="0">
        <references count="2">
          <reference field="1" count="1" selected="0">
            <x v="0"/>
          </reference>
          <reference field="2" count="2" defaultSubtotal="1">
            <x v="6"/>
            <x v="8"/>
          </reference>
        </references>
      </pivotArea>
    </format>
    <format dxfId="229">
      <pivotArea dataOnly="0" labelOnly="1" outline="0" fieldPosition="0">
        <references count="2">
          <reference field="1" count="1" selected="0">
            <x v="1"/>
          </reference>
          <reference field="2" count="1">
            <x v="10"/>
          </reference>
        </references>
      </pivotArea>
    </format>
    <format dxfId="228">
      <pivotArea dataOnly="0" labelOnly="1" outline="0" fieldPosition="0">
        <references count="2">
          <reference field="1" count="1" selected="0">
            <x v="1"/>
          </reference>
          <reference field="2" count="1" defaultSubtotal="1">
            <x v="10"/>
          </reference>
        </references>
      </pivotArea>
    </format>
    <format dxfId="227">
      <pivotArea dataOnly="0" labelOnly="1" outline="0" fieldPosition="0">
        <references count="2">
          <reference field="1" count="1" selected="0">
            <x v="2"/>
          </reference>
          <reference field="2" count="3">
            <x v="5"/>
            <x v="11"/>
            <x v="13"/>
          </reference>
        </references>
      </pivotArea>
    </format>
    <format dxfId="226">
      <pivotArea dataOnly="0" labelOnly="1" outline="0" fieldPosition="0">
        <references count="2">
          <reference field="1" count="1" selected="0">
            <x v="3"/>
          </reference>
          <reference field="2" count="4">
            <x v="2"/>
            <x v="3"/>
            <x v="4"/>
            <x v="7"/>
          </reference>
        </references>
      </pivotArea>
    </format>
    <format dxfId="225">
      <pivotArea dataOnly="0" labelOnly="1" outline="0" fieldPosition="0">
        <references count="2">
          <reference field="1" count="1" selected="0">
            <x v="3"/>
          </reference>
          <reference field="2" count="4" defaultSubtotal="1">
            <x v="2"/>
            <x v="3"/>
            <x v="4"/>
            <x v="7"/>
          </reference>
        </references>
      </pivotArea>
    </format>
    <format dxfId="224">
      <pivotArea dataOnly="0" labelOnly="1" outline="0" fieldPosition="0">
        <references count="2">
          <reference field="1" count="1" selected="0">
            <x v="4"/>
          </reference>
          <reference field="2" count="1">
            <x v="1"/>
          </reference>
        </references>
      </pivotArea>
    </format>
    <format dxfId="223">
      <pivotArea dataOnly="0" labelOnly="1" outline="0" fieldPosition="0">
        <references count="2">
          <reference field="1" count="1" selected="0">
            <x v="4"/>
          </reference>
          <reference field="2" count="1" defaultSubtotal="1">
            <x v="1"/>
          </reference>
        </references>
      </pivotArea>
    </format>
    <format dxfId="222">
      <pivotArea dataOnly="0" labelOnly="1" outline="0" fieldPosition="0">
        <references count="2">
          <reference field="1" count="1" selected="0">
            <x v="5"/>
          </reference>
          <reference field="2" count="1">
            <x v="12"/>
          </reference>
        </references>
      </pivotArea>
    </format>
    <format dxfId="221">
      <pivotArea dataOnly="0" labelOnly="1" outline="0" fieldPosition="0">
        <references count="2">
          <reference field="1" count="1" selected="0">
            <x v="5"/>
          </reference>
          <reference field="2" count="1" defaultSubtotal="1">
            <x v="12"/>
          </reference>
        </references>
      </pivotArea>
    </format>
    <format dxfId="220">
      <pivotArea dataOnly="0" labelOnly="1" outline="0" fieldPosition="0">
        <references count="2">
          <reference field="1" count="1" selected="0">
            <x v="6"/>
          </reference>
          <reference field="2" count="1">
            <x v="15"/>
          </reference>
        </references>
      </pivotArea>
    </format>
    <format dxfId="219">
      <pivotArea dataOnly="0" labelOnly="1" outline="0" fieldPosition="0">
        <references count="2">
          <reference field="1" count="1" selected="0">
            <x v="6"/>
          </reference>
          <reference field="2" count="1" defaultSubtotal="1">
            <x v="15"/>
          </reference>
        </references>
      </pivotArea>
    </format>
    <format dxfId="218">
      <pivotArea dataOnly="0" labelOnly="1" outline="0" fieldPosition="0">
        <references count="2">
          <reference field="1" count="1" selected="0">
            <x v="7"/>
          </reference>
          <reference field="2" count="2">
            <x v="16"/>
            <x v="17"/>
          </reference>
        </references>
      </pivotArea>
    </format>
    <format dxfId="217">
      <pivotArea dataOnly="0" labelOnly="1" outline="0" fieldPosition="0">
        <references count="2">
          <reference field="1" count="1" selected="0">
            <x v="7"/>
          </reference>
          <reference field="2" count="2" defaultSubtotal="1">
            <x v="16"/>
            <x v="17"/>
          </reference>
        </references>
      </pivotArea>
    </format>
    <format dxfId="216">
      <pivotArea dataOnly="0" labelOnly="1" outline="0" fieldPosition="0">
        <references count="2">
          <reference field="1" count="1" selected="0">
            <x v="8"/>
          </reference>
          <reference field="2" count="3">
            <x v="9"/>
            <x v="14"/>
            <x v="18"/>
          </reference>
        </references>
      </pivotArea>
    </format>
    <format dxfId="215">
      <pivotArea dataOnly="0" labelOnly="1" outline="0" fieldPosition="0">
        <references count="2">
          <reference field="1" count="1" selected="0">
            <x v="8"/>
          </reference>
          <reference field="2" count="3" defaultSubtotal="1">
            <x v="9"/>
            <x v="14"/>
            <x v="18"/>
          </reference>
        </references>
      </pivotArea>
    </format>
    <format dxfId="214">
      <pivotArea dataOnly="0" labelOnly="1" outline="0" fieldPosition="0">
        <references count="3">
          <reference field="1" count="1" selected="0">
            <x v="0"/>
          </reference>
          <reference field="2" count="1" selected="0">
            <x v="6"/>
          </reference>
          <reference field="3" count="12">
            <x v="3"/>
            <x v="8"/>
            <x v="9"/>
            <x v="10"/>
            <x v="16"/>
            <x v="29"/>
            <x v="41"/>
            <x v="43"/>
            <x v="63"/>
            <x v="64"/>
            <x v="85"/>
            <x v="87"/>
          </reference>
        </references>
      </pivotArea>
    </format>
    <format dxfId="213">
      <pivotArea dataOnly="0" labelOnly="1" outline="0" fieldPosition="0">
        <references count="3">
          <reference field="1" count="1" selected="0">
            <x v="0"/>
          </reference>
          <reference field="2" count="1" selected="0">
            <x v="8"/>
          </reference>
          <reference field="3" count="4">
            <x v="58"/>
            <x v="109"/>
            <x v="110"/>
            <x v="115"/>
          </reference>
        </references>
      </pivotArea>
    </format>
    <format dxfId="212">
      <pivotArea dataOnly="0" labelOnly="1" outline="0" fieldPosition="0">
        <references count="3">
          <reference field="1" count="1" selected="0">
            <x v="1"/>
          </reference>
          <reference field="2" count="1" selected="0">
            <x v="10"/>
          </reference>
          <reference field="3" count="5">
            <x v="18"/>
            <x v="70"/>
            <x v="84"/>
            <x v="91"/>
            <x v="111"/>
          </reference>
        </references>
      </pivotArea>
    </format>
    <format dxfId="211">
      <pivotArea dataOnly="0" labelOnly="1" outline="0" fieldPosition="0">
        <references count="3">
          <reference field="1" count="1" selected="0">
            <x v="3"/>
          </reference>
          <reference field="2" count="1" selected="0">
            <x v="2"/>
          </reference>
          <reference field="3" count="6">
            <x v="23"/>
            <x v="24"/>
            <x v="26"/>
            <x v="27"/>
            <x v="39"/>
            <x v="114"/>
          </reference>
        </references>
      </pivotArea>
    </format>
    <format dxfId="210">
      <pivotArea dataOnly="0" labelOnly="1" outline="0" fieldPosition="0">
        <references count="3">
          <reference field="1" count="1" selected="0">
            <x v="3"/>
          </reference>
          <reference field="2" count="1" selected="0">
            <x v="3"/>
          </reference>
          <reference field="3" count="4">
            <x v="97"/>
            <x v="99"/>
            <x v="100"/>
            <x v="101"/>
          </reference>
        </references>
      </pivotArea>
    </format>
    <format dxfId="209">
      <pivotArea dataOnly="0" labelOnly="1" outline="0" fieldPosition="0">
        <references count="3">
          <reference field="1" count="1" selected="0">
            <x v="3"/>
          </reference>
          <reference field="2" count="1" selected="0">
            <x v="4"/>
          </reference>
          <reference field="3" count="6">
            <x v="52"/>
            <x v="53"/>
            <x v="69"/>
            <x v="73"/>
            <x v="76"/>
            <x v="77"/>
          </reference>
        </references>
      </pivotArea>
    </format>
    <format dxfId="208">
      <pivotArea dataOnly="0" labelOnly="1" outline="0" fieldPosition="0">
        <references count="3">
          <reference field="1" count="1" selected="0">
            <x v="3"/>
          </reference>
          <reference field="2" count="1" selected="0">
            <x v="7"/>
          </reference>
          <reference field="3" count="2">
            <x v="6"/>
            <x v="108"/>
          </reference>
        </references>
      </pivotArea>
    </format>
    <format dxfId="207">
      <pivotArea dataOnly="0" labelOnly="1" outline="0" fieldPosition="0">
        <references count="3">
          <reference field="1" count="1" selected="0">
            <x v="4"/>
          </reference>
          <reference field="2" count="1" selected="0">
            <x v="1"/>
          </reference>
          <reference field="3" count="6">
            <x v="7"/>
            <x v="36"/>
            <x v="37"/>
            <x v="38"/>
            <x v="40"/>
            <x v="61"/>
          </reference>
        </references>
      </pivotArea>
    </format>
    <format dxfId="206">
      <pivotArea dataOnly="0" labelOnly="1" outline="0" fieldPosition="0">
        <references count="3">
          <reference field="1" count="1" selected="0">
            <x v="5"/>
          </reference>
          <reference field="2" count="1" selected="0">
            <x v="12"/>
          </reference>
          <reference field="3" count="5">
            <x v="1"/>
            <x v="79"/>
            <x v="80"/>
            <x v="94"/>
            <x v="106"/>
          </reference>
        </references>
      </pivotArea>
    </format>
    <format dxfId="205">
      <pivotArea dataOnly="0" labelOnly="1" outline="0" fieldPosition="0">
        <references count="3">
          <reference field="1" count="1" selected="0">
            <x v="6"/>
          </reference>
          <reference field="2" count="1" selected="0">
            <x v="15"/>
          </reference>
          <reference field="3" count="1">
            <x v="54"/>
          </reference>
        </references>
      </pivotArea>
    </format>
    <format dxfId="204">
      <pivotArea dataOnly="0" labelOnly="1" outline="0" fieldPosition="0">
        <references count="3">
          <reference field="1" count="1" selected="0">
            <x v="7"/>
          </reference>
          <reference field="2" count="1" selected="0">
            <x v="16"/>
          </reference>
          <reference field="3" count="10">
            <x v="0"/>
            <x v="46"/>
            <x v="59"/>
            <x v="78"/>
            <x v="81"/>
            <x v="82"/>
            <x v="83"/>
            <x v="86"/>
            <x v="89"/>
            <x v="93"/>
          </reference>
        </references>
      </pivotArea>
    </format>
    <format dxfId="203">
      <pivotArea dataOnly="0" labelOnly="1" outline="0" fieldPosition="0">
        <references count="3">
          <reference field="1" count="1" selected="0">
            <x v="7"/>
          </reference>
          <reference field="2" count="1" selected="0">
            <x v="17"/>
          </reference>
          <reference field="3" count="11">
            <x v="19"/>
            <x v="20"/>
            <x v="25"/>
            <x v="71"/>
            <x v="72"/>
            <x v="74"/>
            <x v="75"/>
            <x v="88"/>
            <x v="90"/>
            <x v="95"/>
            <x v="96"/>
          </reference>
        </references>
      </pivotArea>
    </format>
    <format dxfId="202">
      <pivotArea dataOnly="0" labelOnly="1" outline="0" fieldPosition="0">
        <references count="3">
          <reference field="1" count="1" selected="0">
            <x v="8"/>
          </reference>
          <reference field="2" count="1" selected="0">
            <x v="9"/>
          </reference>
          <reference field="3" count="23">
            <x v="2"/>
            <x v="21"/>
            <x v="22"/>
            <x v="30"/>
            <x v="31"/>
            <x v="32"/>
            <x v="34"/>
            <x v="42"/>
            <x v="44"/>
            <x v="45"/>
            <x v="47"/>
            <x v="48"/>
            <x v="50"/>
            <x v="55"/>
            <x v="60"/>
            <x v="62"/>
            <x v="65"/>
            <x v="102"/>
            <x v="103"/>
            <x v="104"/>
            <x v="105"/>
            <x v="107"/>
            <x v="112"/>
          </reference>
        </references>
      </pivotArea>
    </format>
    <format dxfId="201">
      <pivotArea dataOnly="0" labelOnly="1" outline="0" fieldPosition="0">
        <references count="3">
          <reference field="1" count="1" selected="0">
            <x v="8"/>
          </reference>
          <reference field="2" count="1" selected="0">
            <x v="14"/>
          </reference>
          <reference field="3" count="6">
            <x v="4"/>
            <x v="5"/>
            <x v="15"/>
            <x v="49"/>
            <x v="51"/>
            <x v="103"/>
          </reference>
        </references>
      </pivotArea>
    </format>
    <format dxfId="200">
      <pivotArea dataOnly="0" labelOnly="1" outline="0" fieldPosition="0">
        <references count="3">
          <reference field="1" count="1" selected="0">
            <x v="8"/>
          </reference>
          <reference field="2" count="1" selected="0">
            <x v="18"/>
          </reference>
          <reference field="3" count="1">
            <x v="35"/>
          </reference>
        </references>
      </pivotArea>
    </format>
    <format dxfId="199">
      <pivotArea dataOnly="0" labelOnly="1" outline="0" fieldPosition="0">
        <references count="1">
          <reference field="4294967294" count="1">
            <x v="0"/>
          </reference>
        </references>
      </pivotArea>
    </format>
    <format dxfId="198">
      <pivotArea field="1" type="button" dataOnly="0" labelOnly="1" outline="0" axis="axisRow" fieldPosition="1"/>
    </format>
    <format dxfId="197">
      <pivotArea field="2" type="button" dataOnly="0" labelOnly="1" outline="0" axis="axisRow" fieldPosition="2"/>
    </format>
    <format dxfId="196">
      <pivotArea field="3" type="button" dataOnly="0" labelOnly="1" outline="0" axis="axisRow" fieldPosition="3"/>
    </format>
    <format dxfId="195">
      <pivotArea dataOnly="0" labelOnly="1" outline="0" fieldPosition="0">
        <references count="1">
          <reference field="4294967294" count="1">
            <x v="0"/>
          </reference>
        </references>
      </pivotArea>
    </format>
    <format dxfId="194">
      <pivotArea field="-2" type="button" dataOnly="0" labelOnly="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C2E0ED51-F85C-4368-BE10-0A36CDBC4894}" name="TablaDinámica4" cacheId="0" applyNumberFormats="0" applyBorderFormats="0" applyFontFormats="0" applyPatternFormats="0" applyAlignmentFormats="0" applyWidthHeightFormats="1" dataCaption="Valores" missingCaption="(en blanco)" updatedVersion="6" minRefreshableVersion="3" itemPrintTitles="1" createdVersion="6" indent="0" compact="0" compactData="0" gridDropZones="1" multipleFieldFilters="0">
  <location ref="A7:F13" firstHeaderRow="1" firstDataRow="2" firstDataCol="4" rowPageCount="1" colPageCount="1"/>
  <pivotFields count="39">
    <pivotField axis="axisRow" compact="0" outline="0" showAll="0">
      <items count="5">
        <item sd="0" x="3"/>
        <item sd="0" x="1"/>
        <item sd="0" x="2"/>
        <item sd="0" x="0"/>
        <item t="default" sd="0"/>
      </items>
    </pivotField>
    <pivotField axis="axisRow" subtotalCaption="Total" compact="0" outline="0" showAll="0">
      <items count="11">
        <item sd="0" x="0"/>
        <item sd="0" x="3"/>
        <item sd="0" x="1"/>
        <item sd="0" x="4"/>
        <item sd="0" x="5"/>
        <item sd="0" x="6"/>
        <item sd="0" x="9"/>
        <item sd="0" x="7"/>
        <item sd="0" x="2"/>
        <item x="8"/>
        <item t="default" sd="0"/>
      </items>
    </pivotField>
    <pivotField axis="axisRow" subtotalCaption="Total" compact="0" outline="0" showAll="0" defaultSubtotal="0">
      <items count="19">
        <item x="17"/>
        <item sd="0" x="13"/>
        <item sd="0" x="9"/>
        <item sd="0" x="10"/>
        <item sd="0" x="11"/>
        <item sd="0" x="2"/>
        <item sd="0" x="0"/>
        <item sd="0" x="12"/>
        <item sd="0" x="1"/>
        <item sd="0" x="5"/>
        <item sd="0" x="8"/>
        <item x="3"/>
        <item sd="0" x="14"/>
        <item sd="0" x="4"/>
        <item sd="0" x="6"/>
        <item sd="0" x="18"/>
        <item sd="0" x="15"/>
        <item sd="0" x="16"/>
        <item sd="0" x="7"/>
      </items>
    </pivotField>
    <pivotField axis="axisRow" compact="0" outline="0" showAll="0" defaultSubtotal="0">
      <items count="117">
        <item x="91"/>
        <item x="85"/>
        <item x="26"/>
        <item x="0"/>
        <item x="49"/>
        <item x="50"/>
        <item x="77"/>
        <item x="79"/>
        <item x="1"/>
        <item x="2"/>
        <item x="3"/>
        <item x="114"/>
        <item x="16"/>
        <item x="17"/>
        <item x="18"/>
        <item x="51"/>
        <item x="4"/>
        <item x="19"/>
        <item x="55"/>
        <item x="101"/>
        <item x="102"/>
        <item x="27"/>
        <item x="28"/>
        <item x="61"/>
        <item x="62"/>
        <item x="103"/>
        <item x="63"/>
        <item x="64"/>
        <item x="20"/>
        <item x="5"/>
        <item x="29"/>
        <item x="30"/>
        <item x="31"/>
        <item x="115"/>
        <item x="32"/>
        <item x="54"/>
        <item x="80"/>
        <item x="81"/>
        <item x="82"/>
        <item x="65"/>
        <item x="83"/>
        <item x="6"/>
        <item x="33"/>
        <item x="7"/>
        <item x="34"/>
        <item x="35"/>
        <item x="92"/>
        <item x="36"/>
        <item x="37"/>
        <item x="52"/>
        <item x="38"/>
        <item x="53"/>
        <item x="71"/>
        <item x="72"/>
        <item x="116"/>
        <item x="39"/>
        <item x="22"/>
        <item x="21"/>
        <item x="12"/>
        <item x="93"/>
        <item x="40"/>
        <item x="84"/>
        <item x="41"/>
        <item x="8"/>
        <item x="9"/>
        <item x="42"/>
        <item x="24"/>
        <item x="25"/>
        <item x="112"/>
        <item x="73"/>
        <item x="56"/>
        <item x="104"/>
        <item x="105"/>
        <item x="74"/>
        <item x="106"/>
        <item x="107"/>
        <item x="75"/>
        <item x="76"/>
        <item x="94"/>
        <item x="86"/>
        <item x="87"/>
        <item x="95"/>
        <item x="96"/>
        <item x="97"/>
        <item x="57"/>
        <item x="10"/>
        <item x="98"/>
        <item x="11"/>
        <item x="108"/>
        <item x="99"/>
        <item x="109"/>
        <item x="58"/>
        <item x="113"/>
        <item x="100"/>
        <item x="88"/>
        <item x="110"/>
        <item x="111"/>
        <item x="67"/>
        <item x="60"/>
        <item x="68"/>
        <item x="69"/>
        <item x="70"/>
        <item x="43"/>
        <item x="44"/>
        <item x="45"/>
        <item x="46"/>
        <item x="89"/>
        <item x="47"/>
        <item x="78"/>
        <item x="13"/>
        <item x="14"/>
        <item x="59"/>
        <item x="48"/>
        <item x="23"/>
        <item x="66"/>
        <item x="15"/>
        <item x="90"/>
      </items>
    </pivotField>
    <pivotField compact="0" outline="0" showAll="0"/>
    <pivotField compact="0" outline="0" showAll="0"/>
    <pivotField compact="0" outline="0" showAll="0"/>
    <pivotField compact="0" numFmtId="14" outline="0" showAll="0"/>
    <pivotField compact="0" outline="0" showAll="0"/>
    <pivotField compact="0" outline="0" showAll="0"/>
    <pivotField dataField="1"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Trimestre 2" compact="0" outline="0" showAll="0"/>
    <pivotField compact="0" outline="0" showAll="0"/>
    <pivotField compact="0" outline="0" showAll="0"/>
    <pivotField compact="0" outline="0" showAll="0"/>
    <pivotField compact="0" outline="0" showAll="0"/>
    <pivotField compact="0" outline="0" showAll="0"/>
    <pivotField name="Trimestre 3" axis="axisPage" compact="0" outline="0" showAll="0">
      <items count="3">
        <item x="0"/>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0"/>
    <field x="1"/>
    <field x="2"/>
    <field x="3"/>
  </rowFields>
  <rowItems count="5">
    <i>
      <x/>
    </i>
    <i>
      <x v="1"/>
    </i>
    <i>
      <x v="2"/>
    </i>
    <i>
      <x v="3"/>
    </i>
    <i t="grand">
      <x/>
    </i>
  </rowItems>
  <colFields count="1">
    <field x="-2"/>
  </colFields>
  <colItems count="2">
    <i>
      <x/>
    </i>
    <i i="1">
      <x v="1"/>
    </i>
  </colItems>
  <pageFields count="1">
    <pageField fld="28" item="1" hier="-1"/>
  </pageFields>
  <dataFields count="2">
    <dataField name="Peso actividad" fld="10" baseField="3" baseItem="3"/>
    <dataField name="Suma de Valor real" fld="12" baseField="0" baseItem="0"/>
  </dataFields>
  <formats count="93">
    <format dxfId="189">
      <pivotArea type="all" dataOnly="0" outline="0" fieldPosition="0"/>
    </format>
    <format dxfId="188">
      <pivotArea outline="0" collapsedLevelsAreSubtotals="1" fieldPosition="0"/>
    </format>
    <format dxfId="187">
      <pivotArea type="origin" dataOnly="0" labelOnly="1" outline="0" fieldPosition="0"/>
    </format>
    <format dxfId="186">
      <pivotArea field="-2" type="button" dataOnly="0" labelOnly="1" outline="0" axis="axisCol" fieldPosition="0"/>
    </format>
    <format dxfId="185">
      <pivotArea type="topRight" dataOnly="0" labelOnly="1" outline="0" fieldPosition="0"/>
    </format>
    <format dxfId="184">
      <pivotArea field="1" type="button" dataOnly="0" labelOnly="1" outline="0" axis="axisRow" fieldPosition="1"/>
    </format>
    <format dxfId="183">
      <pivotArea field="2" type="button" dataOnly="0" labelOnly="1" outline="0" axis="axisRow" fieldPosition="2"/>
    </format>
    <format dxfId="182">
      <pivotArea field="3" type="button" dataOnly="0" labelOnly="1" outline="0" axis="axisRow" fieldPosition="3"/>
    </format>
    <format dxfId="181">
      <pivotArea dataOnly="0" labelOnly="1" outline="0" fieldPosition="0">
        <references count="1">
          <reference field="1" count="0"/>
        </references>
      </pivotArea>
    </format>
    <format dxfId="180">
      <pivotArea dataOnly="0" labelOnly="1" outline="0" fieldPosition="0">
        <references count="1">
          <reference field="1" count="0" defaultSubtotal="1"/>
        </references>
      </pivotArea>
    </format>
    <format dxfId="179">
      <pivotArea dataOnly="0" labelOnly="1" grandRow="1" outline="0" fieldPosition="0"/>
    </format>
    <format dxfId="178">
      <pivotArea dataOnly="0" labelOnly="1" outline="0" fieldPosition="0">
        <references count="2">
          <reference field="1" count="1" selected="0">
            <x v="0"/>
          </reference>
          <reference field="2" count="2">
            <x v="6"/>
            <x v="8"/>
          </reference>
        </references>
      </pivotArea>
    </format>
    <format dxfId="177">
      <pivotArea dataOnly="0" labelOnly="1" outline="0" fieldPosition="0">
        <references count="2">
          <reference field="1" count="1" selected="0">
            <x v="0"/>
          </reference>
          <reference field="2" count="2" defaultSubtotal="1">
            <x v="6"/>
            <x v="8"/>
          </reference>
        </references>
      </pivotArea>
    </format>
    <format dxfId="176">
      <pivotArea dataOnly="0" labelOnly="1" outline="0" fieldPosition="0">
        <references count="2">
          <reference field="1" count="1" selected="0">
            <x v="1"/>
          </reference>
          <reference field="2" count="1">
            <x v="10"/>
          </reference>
        </references>
      </pivotArea>
    </format>
    <format dxfId="175">
      <pivotArea dataOnly="0" labelOnly="1" outline="0" fieldPosition="0">
        <references count="2">
          <reference field="1" count="1" selected="0">
            <x v="1"/>
          </reference>
          <reference field="2" count="1" defaultSubtotal="1">
            <x v="10"/>
          </reference>
        </references>
      </pivotArea>
    </format>
    <format dxfId="174">
      <pivotArea dataOnly="0" labelOnly="1" outline="0" fieldPosition="0">
        <references count="2">
          <reference field="1" count="1" selected="0">
            <x v="2"/>
          </reference>
          <reference field="2" count="3">
            <x v="5"/>
            <x v="11"/>
            <x v="13"/>
          </reference>
        </references>
      </pivotArea>
    </format>
    <format dxfId="173">
      <pivotArea dataOnly="0" labelOnly="1" outline="0" fieldPosition="0">
        <references count="2">
          <reference field="1" count="1" selected="0">
            <x v="3"/>
          </reference>
          <reference field="2" count="4">
            <x v="2"/>
            <x v="3"/>
            <x v="4"/>
            <x v="7"/>
          </reference>
        </references>
      </pivotArea>
    </format>
    <format dxfId="172">
      <pivotArea dataOnly="0" labelOnly="1" outline="0" fieldPosition="0">
        <references count="2">
          <reference field="1" count="1" selected="0">
            <x v="3"/>
          </reference>
          <reference field="2" count="4" defaultSubtotal="1">
            <x v="2"/>
            <x v="3"/>
            <x v="4"/>
            <x v="7"/>
          </reference>
        </references>
      </pivotArea>
    </format>
    <format dxfId="171">
      <pivotArea dataOnly="0" labelOnly="1" outline="0" fieldPosition="0">
        <references count="2">
          <reference field="1" count="1" selected="0">
            <x v="4"/>
          </reference>
          <reference field="2" count="1">
            <x v="1"/>
          </reference>
        </references>
      </pivotArea>
    </format>
    <format dxfId="170">
      <pivotArea dataOnly="0" labelOnly="1" outline="0" fieldPosition="0">
        <references count="2">
          <reference field="1" count="1" selected="0">
            <x v="4"/>
          </reference>
          <reference field="2" count="1" defaultSubtotal="1">
            <x v="1"/>
          </reference>
        </references>
      </pivotArea>
    </format>
    <format dxfId="169">
      <pivotArea dataOnly="0" labelOnly="1" outline="0" fieldPosition="0">
        <references count="2">
          <reference field="1" count="1" selected="0">
            <x v="5"/>
          </reference>
          <reference field="2" count="1">
            <x v="12"/>
          </reference>
        </references>
      </pivotArea>
    </format>
    <format dxfId="168">
      <pivotArea dataOnly="0" labelOnly="1" outline="0" fieldPosition="0">
        <references count="2">
          <reference field="1" count="1" selected="0">
            <x v="5"/>
          </reference>
          <reference field="2" count="1" defaultSubtotal="1">
            <x v="12"/>
          </reference>
        </references>
      </pivotArea>
    </format>
    <format dxfId="167">
      <pivotArea dataOnly="0" labelOnly="1" outline="0" fieldPosition="0">
        <references count="2">
          <reference field="1" count="1" selected="0">
            <x v="6"/>
          </reference>
          <reference field="2" count="1">
            <x v="15"/>
          </reference>
        </references>
      </pivotArea>
    </format>
    <format dxfId="166">
      <pivotArea dataOnly="0" labelOnly="1" outline="0" fieldPosition="0">
        <references count="2">
          <reference field="1" count="1" selected="0">
            <x v="6"/>
          </reference>
          <reference field="2" count="1" defaultSubtotal="1">
            <x v="15"/>
          </reference>
        </references>
      </pivotArea>
    </format>
    <format dxfId="165">
      <pivotArea dataOnly="0" labelOnly="1" outline="0" fieldPosition="0">
        <references count="2">
          <reference field="1" count="1" selected="0">
            <x v="7"/>
          </reference>
          <reference field="2" count="2">
            <x v="16"/>
            <x v="17"/>
          </reference>
        </references>
      </pivotArea>
    </format>
    <format dxfId="164">
      <pivotArea dataOnly="0" labelOnly="1" outline="0" fieldPosition="0">
        <references count="2">
          <reference field="1" count="1" selected="0">
            <x v="7"/>
          </reference>
          <reference field="2" count="2" defaultSubtotal="1">
            <x v="16"/>
            <x v="17"/>
          </reference>
        </references>
      </pivotArea>
    </format>
    <format dxfId="163">
      <pivotArea dataOnly="0" labelOnly="1" outline="0" fieldPosition="0">
        <references count="2">
          <reference field="1" count="1" selected="0">
            <x v="8"/>
          </reference>
          <reference field="2" count="3">
            <x v="9"/>
            <x v="14"/>
            <x v="18"/>
          </reference>
        </references>
      </pivotArea>
    </format>
    <format dxfId="162">
      <pivotArea dataOnly="0" labelOnly="1" outline="0" fieldPosition="0">
        <references count="2">
          <reference field="1" count="1" selected="0">
            <x v="8"/>
          </reference>
          <reference field="2" count="3" defaultSubtotal="1">
            <x v="9"/>
            <x v="14"/>
            <x v="18"/>
          </reference>
        </references>
      </pivotArea>
    </format>
    <format dxfId="161">
      <pivotArea dataOnly="0" labelOnly="1" outline="0" fieldPosition="0">
        <references count="3">
          <reference field="1" count="1" selected="0">
            <x v="0"/>
          </reference>
          <reference field="2" count="1" selected="0">
            <x v="6"/>
          </reference>
          <reference field="3" count="12">
            <x v="3"/>
            <x v="8"/>
            <x v="9"/>
            <x v="10"/>
            <x v="16"/>
            <x v="29"/>
            <x v="41"/>
            <x v="43"/>
            <x v="63"/>
            <x v="64"/>
            <x v="85"/>
            <x v="87"/>
          </reference>
        </references>
      </pivotArea>
    </format>
    <format dxfId="160">
      <pivotArea dataOnly="0" labelOnly="1" outline="0" fieldPosition="0">
        <references count="3">
          <reference field="1" count="1" selected="0">
            <x v="0"/>
          </reference>
          <reference field="2" count="1" selected="0">
            <x v="8"/>
          </reference>
          <reference field="3" count="4">
            <x v="58"/>
            <x v="109"/>
            <x v="110"/>
            <x v="115"/>
          </reference>
        </references>
      </pivotArea>
    </format>
    <format dxfId="159">
      <pivotArea dataOnly="0" labelOnly="1" outline="0" fieldPosition="0">
        <references count="3">
          <reference field="1" count="1" selected="0">
            <x v="1"/>
          </reference>
          <reference field="2" count="1" selected="0">
            <x v="10"/>
          </reference>
          <reference field="3" count="5">
            <x v="18"/>
            <x v="70"/>
            <x v="84"/>
            <x v="91"/>
            <x v="111"/>
          </reference>
        </references>
      </pivotArea>
    </format>
    <format dxfId="158">
      <pivotArea dataOnly="0" labelOnly="1" outline="0" fieldPosition="0">
        <references count="3">
          <reference field="1" count="1" selected="0">
            <x v="3"/>
          </reference>
          <reference field="2" count="1" selected="0">
            <x v="2"/>
          </reference>
          <reference field="3" count="6">
            <x v="23"/>
            <x v="24"/>
            <x v="26"/>
            <x v="27"/>
            <x v="39"/>
            <x v="114"/>
          </reference>
        </references>
      </pivotArea>
    </format>
    <format dxfId="157">
      <pivotArea dataOnly="0" labelOnly="1" outline="0" fieldPosition="0">
        <references count="3">
          <reference field="1" count="1" selected="0">
            <x v="3"/>
          </reference>
          <reference field="2" count="1" selected="0">
            <x v="3"/>
          </reference>
          <reference field="3" count="4">
            <x v="97"/>
            <x v="99"/>
            <x v="100"/>
            <x v="101"/>
          </reference>
        </references>
      </pivotArea>
    </format>
    <format dxfId="156">
      <pivotArea dataOnly="0" labelOnly="1" outline="0" fieldPosition="0">
        <references count="3">
          <reference field="1" count="1" selected="0">
            <x v="3"/>
          </reference>
          <reference field="2" count="1" selected="0">
            <x v="4"/>
          </reference>
          <reference field="3" count="6">
            <x v="52"/>
            <x v="53"/>
            <x v="69"/>
            <x v="73"/>
            <x v="76"/>
            <x v="77"/>
          </reference>
        </references>
      </pivotArea>
    </format>
    <format dxfId="155">
      <pivotArea dataOnly="0" labelOnly="1" outline="0" fieldPosition="0">
        <references count="3">
          <reference field="1" count="1" selected="0">
            <x v="3"/>
          </reference>
          <reference field="2" count="1" selected="0">
            <x v="7"/>
          </reference>
          <reference field="3" count="2">
            <x v="6"/>
            <x v="108"/>
          </reference>
        </references>
      </pivotArea>
    </format>
    <format dxfId="154">
      <pivotArea dataOnly="0" labelOnly="1" outline="0" fieldPosition="0">
        <references count="3">
          <reference field="1" count="1" selected="0">
            <x v="4"/>
          </reference>
          <reference field="2" count="1" selected="0">
            <x v="1"/>
          </reference>
          <reference field="3" count="6">
            <x v="7"/>
            <x v="36"/>
            <x v="37"/>
            <x v="38"/>
            <x v="40"/>
            <x v="61"/>
          </reference>
        </references>
      </pivotArea>
    </format>
    <format dxfId="153">
      <pivotArea dataOnly="0" labelOnly="1" outline="0" fieldPosition="0">
        <references count="3">
          <reference field="1" count="1" selected="0">
            <x v="5"/>
          </reference>
          <reference field="2" count="1" selected="0">
            <x v="12"/>
          </reference>
          <reference field="3" count="5">
            <x v="1"/>
            <x v="79"/>
            <x v="80"/>
            <x v="94"/>
            <x v="106"/>
          </reference>
        </references>
      </pivotArea>
    </format>
    <format dxfId="152">
      <pivotArea dataOnly="0" labelOnly="1" outline="0" fieldPosition="0">
        <references count="3">
          <reference field="1" count="1" selected="0">
            <x v="6"/>
          </reference>
          <reference field="2" count="1" selected="0">
            <x v="15"/>
          </reference>
          <reference field="3" count="1">
            <x v="54"/>
          </reference>
        </references>
      </pivotArea>
    </format>
    <format dxfId="151">
      <pivotArea dataOnly="0" labelOnly="1" outline="0" fieldPosition="0">
        <references count="3">
          <reference field="1" count="1" selected="0">
            <x v="7"/>
          </reference>
          <reference field="2" count="1" selected="0">
            <x v="16"/>
          </reference>
          <reference field="3" count="10">
            <x v="0"/>
            <x v="46"/>
            <x v="59"/>
            <x v="78"/>
            <x v="81"/>
            <x v="82"/>
            <x v="83"/>
            <x v="86"/>
            <x v="89"/>
            <x v="93"/>
          </reference>
        </references>
      </pivotArea>
    </format>
    <format dxfId="150">
      <pivotArea dataOnly="0" labelOnly="1" outline="0" fieldPosition="0">
        <references count="3">
          <reference field="1" count="1" selected="0">
            <x v="7"/>
          </reference>
          <reference field="2" count="1" selected="0">
            <x v="17"/>
          </reference>
          <reference field="3" count="11">
            <x v="19"/>
            <x v="20"/>
            <x v="25"/>
            <x v="71"/>
            <x v="72"/>
            <x v="74"/>
            <x v="75"/>
            <x v="88"/>
            <x v="90"/>
            <x v="95"/>
            <x v="96"/>
          </reference>
        </references>
      </pivotArea>
    </format>
    <format dxfId="149">
      <pivotArea dataOnly="0" labelOnly="1" outline="0" fieldPosition="0">
        <references count="3">
          <reference field="1" count="1" selected="0">
            <x v="8"/>
          </reference>
          <reference field="2" count="1" selected="0">
            <x v="9"/>
          </reference>
          <reference field="3" count="23">
            <x v="2"/>
            <x v="21"/>
            <x v="22"/>
            <x v="30"/>
            <x v="31"/>
            <x v="32"/>
            <x v="34"/>
            <x v="42"/>
            <x v="44"/>
            <x v="45"/>
            <x v="47"/>
            <x v="48"/>
            <x v="50"/>
            <x v="55"/>
            <x v="60"/>
            <x v="62"/>
            <x v="65"/>
            <x v="102"/>
            <x v="103"/>
            <x v="104"/>
            <x v="105"/>
            <x v="107"/>
            <x v="112"/>
          </reference>
        </references>
      </pivotArea>
    </format>
    <format dxfId="148">
      <pivotArea dataOnly="0" labelOnly="1" outline="0" fieldPosition="0">
        <references count="3">
          <reference field="1" count="1" selected="0">
            <x v="8"/>
          </reference>
          <reference field="2" count="1" selected="0">
            <x v="14"/>
          </reference>
          <reference field="3" count="6">
            <x v="4"/>
            <x v="5"/>
            <x v="15"/>
            <x v="49"/>
            <x v="51"/>
            <x v="103"/>
          </reference>
        </references>
      </pivotArea>
    </format>
    <format dxfId="147">
      <pivotArea dataOnly="0" labelOnly="1" outline="0" fieldPosition="0">
        <references count="3">
          <reference field="1" count="1" selected="0">
            <x v="8"/>
          </reference>
          <reference field="2" count="1" selected="0">
            <x v="18"/>
          </reference>
          <reference field="3" count="1">
            <x v="35"/>
          </reference>
        </references>
      </pivotArea>
    </format>
    <format dxfId="146">
      <pivotArea dataOnly="0" labelOnly="1" outline="0" fieldPosition="0">
        <references count="1">
          <reference field="4294967294" count="1">
            <x v="0"/>
          </reference>
        </references>
      </pivotArea>
    </format>
    <format dxfId="145">
      <pivotArea type="all" dataOnly="0" outline="0" fieldPosition="0"/>
    </format>
    <format dxfId="144">
      <pivotArea outline="0" collapsedLevelsAreSubtotals="1" fieldPosition="0"/>
    </format>
    <format dxfId="143">
      <pivotArea type="origin" dataOnly="0" labelOnly="1" outline="0" fieldPosition="0"/>
    </format>
    <format dxfId="142">
      <pivotArea field="-2" type="button" dataOnly="0" labelOnly="1" outline="0" axis="axisCol" fieldPosition="0"/>
    </format>
    <format dxfId="141">
      <pivotArea type="topRight" dataOnly="0" labelOnly="1" outline="0" fieldPosition="0"/>
    </format>
    <format dxfId="140">
      <pivotArea field="1" type="button" dataOnly="0" labelOnly="1" outline="0" axis="axisRow" fieldPosition="1"/>
    </format>
    <format dxfId="139">
      <pivotArea field="2" type="button" dataOnly="0" labelOnly="1" outline="0" axis="axisRow" fieldPosition="2"/>
    </format>
    <format dxfId="138">
      <pivotArea field="3" type="button" dataOnly="0" labelOnly="1" outline="0" axis="axisRow" fieldPosition="3"/>
    </format>
    <format dxfId="137">
      <pivotArea dataOnly="0" labelOnly="1" outline="0" fieldPosition="0">
        <references count="1">
          <reference field="1" count="0"/>
        </references>
      </pivotArea>
    </format>
    <format dxfId="136">
      <pivotArea dataOnly="0" labelOnly="1" outline="0" fieldPosition="0">
        <references count="1">
          <reference field="1" count="0" defaultSubtotal="1"/>
        </references>
      </pivotArea>
    </format>
    <format dxfId="135">
      <pivotArea dataOnly="0" labelOnly="1" grandRow="1" outline="0" fieldPosition="0"/>
    </format>
    <format dxfId="134">
      <pivotArea dataOnly="0" labelOnly="1" outline="0" fieldPosition="0">
        <references count="2">
          <reference field="1" count="1" selected="0">
            <x v="0"/>
          </reference>
          <reference field="2" count="2">
            <x v="6"/>
            <x v="8"/>
          </reference>
        </references>
      </pivotArea>
    </format>
    <format dxfId="133">
      <pivotArea dataOnly="0" labelOnly="1" outline="0" fieldPosition="0">
        <references count="2">
          <reference field="1" count="1" selected="0">
            <x v="0"/>
          </reference>
          <reference field="2" count="2" defaultSubtotal="1">
            <x v="6"/>
            <x v="8"/>
          </reference>
        </references>
      </pivotArea>
    </format>
    <format dxfId="132">
      <pivotArea dataOnly="0" labelOnly="1" outline="0" fieldPosition="0">
        <references count="2">
          <reference field="1" count="1" selected="0">
            <x v="1"/>
          </reference>
          <reference field="2" count="1">
            <x v="10"/>
          </reference>
        </references>
      </pivotArea>
    </format>
    <format dxfId="131">
      <pivotArea dataOnly="0" labelOnly="1" outline="0" fieldPosition="0">
        <references count="2">
          <reference field="1" count="1" selected="0">
            <x v="1"/>
          </reference>
          <reference field="2" count="1" defaultSubtotal="1">
            <x v="10"/>
          </reference>
        </references>
      </pivotArea>
    </format>
    <format dxfId="130">
      <pivotArea dataOnly="0" labelOnly="1" outline="0" fieldPosition="0">
        <references count="2">
          <reference field="1" count="1" selected="0">
            <x v="2"/>
          </reference>
          <reference field="2" count="3">
            <x v="5"/>
            <x v="11"/>
            <x v="13"/>
          </reference>
        </references>
      </pivotArea>
    </format>
    <format dxfId="129">
      <pivotArea dataOnly="0" labelOnly="1" outline="0" fieldPosition="0">
        <references count="2">
          <reference field="1" count="1" selected="0">
            <x v="3"/>
          </reference>
          <reference field="2" count="4">
            <x v="2"/>
            <x v="3"/>
            <x v="4"/>
            <x v="7"/>
          </reference>
        </references>
      </pivotArea>
    </format>
    <format dxfId="128">
      <pivotArea dataOnly="0" labelOnly="1" outline="0" fieldPosition="0">
        <references count="2">
          <reference field="1" count="1" selected="0">
            <x v="3"/>
          </reference>
          <reference field="2" count="4" defaultSubtotal="1">
            <x v="2"/>
            <x v="3"/>
            <x v="4"/>
            <x v="7"/>
          </reference>
        </references>
      </pivotArea>
    </format>
    <format dxfId="127">
      <pivotArea dataOnly="0" labelOnly="1" outline="0" fieldPosition="0">
        <references count="2">
          <reference field="1" count="1" selected="0">
            <x v="4"/>
          </reference>
          <reference field="2" count="1">
            <x v="1"/>
          </reference>
        </references>
      </pivotArea>
    </format>
    <format dxfId="126">
      <pivotArea dataOnly="0" labelOnly="1" outline="0" fieldPosition="0">
        <references count="2">
          <reference field="1" count="1" selected="0">
            <x v="4"/>
          </reference>
          <reference field="2" count="1" defaultSubtotal="1">
            <x v="1"/>
          </reference>
        </references>
      </pivotArea>
    </format>
    <format dxfId="125">
      <pivotArea dataOnly="0" labelOnly="1" outline="0" fieldPosition="0">
        <references count="2">
          <reference field="1" count="1" selected="0">
            <x v="5"/>
          </reference>
          <reference field="2" count="1">
            <x v="12"/>
          </reference>
        </references>
      </pivotArea>
    </format>
    <format dxfId="124">
      <pivotArea dataOnly="0" labelOnly="1" outline="0" fieldPosition="0">
        <references count="2">
          <reference field="1" count="1" selected="0">
            <x v="5"/>
          </reference>
          <reference field="2" count="1" defaultSubtotal="1">
            <x v="12"/>
          </reference>
        </references>
      </pivotArea>
    </format>
    <format dxfId="123">
      <pivotArea dataOnly="0" labelOnly="1" outline="0" fieldPosition="0">
        <references count="2">
          <reference field="1" count="1" selected="0">
            <x v="6"/>
          </reference>
          <reference field="2" count="1">
            <x v="15"/>
          </reference>
        </references>
      </pivotArea>
    </format>
    <format dxfId="122">
      <pivotArea dataOnly="0" labelOnly="1" outline="0" fieldPosition="0">
        <references count="2">
          <reference field="1" count="1" selected="0">
            <x v="6"/>
          </reference>
          <reference field="2" count="1" defaultSubtotal="1">
            <x v="15"/>
          </reference>
        </references>
      </pivotArea>
    </format>
    <format dxfId="121">
      <pivotArea dataOnly="0" labelOnly="1" outline="0" fieldPosition="0">
        <references count="2">
          <reference field="1" count="1" selected="0">
            <x v="7"/>
          </reference>
          <reference field="2" count="2">
            <x v="16"/>
            <x v="17"/>
          </reference>
        </references>
      </pivotArea>
    </format>
    <format dxfId="120">
      <pivotArea dataOnly="0" labelOnly="1" outline="0" fieldPosition="0">
        <references count="2">
          <reference field="1" count="1" selected="0">
            <x v="7"/>
          </reference>
          <reference field="2" count="2" defaultSubtotal="1">
            <x v="16"/>
            <x v="17"/>
          </reference>
        </references>
      </pivotArea>
    </format>
    <format dxfId="119">
      <pivotArea dataOnly="0" labelOnly="1" outline="0" fieldPosition="0">
        <references count="2">
          <reference field="1" count="1" selected="0">
            <x v="8"/>
          </reference>
          <reference field="2" count="3">
            <x v="9"/>
            <x v="14"/>
            <x v="18"/>
          </reference>
        </references>
      </pivotArea>
    </format>
    <format dxfId="118">
      <pivotArea dataOnly="0" labelOnly="1" outline="0" fieldPosition="0">
        <references count="2">
          <reference field="1" count="1" selected="0">
            <x v="8"/>
          </reference>
          <reference field="2" count="3" defaultSubtotal="1">
            <x v="9"/>
            <x v="14"/>
            <x v="18"/>
          </reference>
        </references>
      </pivotArea>
    </format>
    <format dxfId="117">
      <pivotArea dataOnly="0" labelOnly="1" outline="0" fieldPosition="0">
        <references count="3">
          <reference field="1" count="1" selected="0">
            <x v="0"/>
          </reference>
          <reference field="2" count="1" selected="0">
            <x v="6"/>
          </reference>
          <reference field="3" count="12">
            <x v="3"/>
            <x v="8"/>
            <x v="9"/>
            <x v="10"/>
            <x v="16"/>
            <x v="29"/>
            <x v="41"/>
            <x v="43"/>
            <x v="63"/>
            <x v="64"/>
            <x v="85"/>
            <x v="87"/>
          </reference>
        </references>
      </pivotArea>
    </format>
    <format dxfId="116">
      <pivotArea dataOnly="0" labelOnly="1" outline="0" fieldPosition="0">
        <references count="3">
          <reference field="1" count="1" selected="0">
            <x v="0"/>
          </reference>
          <reference field="2" count="1" selected="0">
            <x v="8"/>
          </reference>
          <reference field="3" count="4">
            <x v="58"/>
            <x v="109"/>
            <x v="110"/>
            <x v="115"/>
          </reference>
        </references>
      </pivotArea>
    </format>
    <format dxfId="115">
      <pivotArea dataOnly="0" labelOnly="1" outline="0" fieldPosition="0">
        <references count="3">
          <reference field="1" count="1" selected="0">
            <x v="1"/>
          </reference>
          <reference field="2" count="1" selected="0">
            <x v="10"/>
          </reference>
          <reference field="3" count="5">
            <x v="18"/>
            <x v="70"/>
            <x v="84"/>
            <x v="91"/>
            <x v="111"/>
          </reference>
        </references>
      </pivotArea>
    </format>
    <format dxfId="114">
      <pivotArea dataOnly="0" labelOnly="1" outline="0" fieldPosition="0">
        <references count="3">
          <reference field="1" count="1" selected="0">
            <x v="3"/>
          </reference>
          <reference field="2" count="1" selected="0">
            <x v="2"/>
          </reference>
          <reference field="3" count="6">
            <x v="23"/>
            <x v="24"/>
            <x v="26"/>
            <x v="27"/>
            <x v="39"/>
            <x v="114"/>
          </reference>
        </references>
      </pivotArea>
    </format>
    <format dxfId="113">
      <pivotArea dataOnly="0" labelOnly="1" outline="0" fieldPosition="0">
        <references count="3">
          <reference field="1" count="1" selected="0">
            <x v="3"/>
          </reference>
          <reference field="2" count="1" selected="0">
            <x v="3"/>
          </reference>
          <reference field="3" count="4">
            <x v="97"/>
            <x v="99"/>
            <x v="100"/>
            <x v="101"/>
          </reference>
        </references>
      </pivotArea>
    </format>
    <format dxfId="112">
      <pivotArea dataOnly="0" labelOnly="1" outline="0" fieldPosition="0">
        <references count="3">
          <reference field="1" count="1" selected="0">
            <x v="3"/>
          </reference>
          <reference field="2" count="1" selected="0">
            <x v="4"/>
          </reference>
          <reference field="3" count="6">
            <x v="52"/>
            <x v="53"/>
            <x v="69"/>
            <x v="73"/>
            <x v="76"/>
            <x v="77"/>
          </reference>
        </references>
      </pivotArea>
    </format>
    <format dxfId="111">
      <pivotArea dataOnly="0" labelOnly="1" outline="0" fieldPosition="0">
        <references count="3">
          <reference field="1" count="1" selected="0">
            <x v="3"/>
          </reference>
          <reference field="2" count="1" selected="0">
            <x v="7"/>
          </reference>
          <reference field="3" count="2">
            <x v="6"/>
            <x v="108"/>
          </reference>
        </references>
      </pivotArea>
    </format>
    <format dxfId="110">
      <pivotArea dataOnly="0" labelOnly="1" outline="0" fieldPosition="0">
        <references count="3">
          <reference field="1" count="1" selected="0">
            <x v="4"/>
          </reference>
          <reference field="2" count="1" selected="0">
            <x v="1"/>
          </reference>
          <reference field="3" count="6">
            <x v="7"/>
            <x v="36"/>
            <x v="37"/>
            <x v="38"/>
            <x v="40"/>
            <x v="61"/>
          </reference>
        </references>
      </pivotArea>
    </format>
    <format dxfId="109">
      <pivotArea dataOnly="0" labelOnly="1" outline="0" fieldPosition="0">
        <references count="3">
          <reference field="1" count="1" selected="0">
            <x v="5"/>
          </reference>
          <reference field="2" count="1" selected="0">
            <x v="12"/>
          </reference>
          <reference field="3" count="5">
            <x v="1"/>
            <x v="79"/>
            <x v="80"/>
            <x v="94"/>
            <x v="106"/>
          </reference>
        </references>
      </pivotArea>
    </format>
    <format dxfId="108">
      <pivotArea dataOnly="0" labelOnly="1" outline="0" fieldPosition="0">
        <references count="3">
          <reference field="1" count="1" selected="0">
            <x v="6"/>
          </reference>
          <reference field="2" count="1" selected="0">
            <x v="15"/>
          </reference>
          <reference field="3" count="1">
            <x v="54"/>
          </reference>
        </references>
      </pivotArea>
    </format>
    <format dxfId="107">
      <pivotArea dataOnly="0" labelOnly="1" outline="0" fieldPosition="0">
        <references count="3">
          <reference field="1" count="1" selected="0">
            <x v="7"/>
          </reference>
          <reference field="2" count="1" selected="0">
            <x v="16"/>
          </reference>
          <reference field="3" count="10">
            <x v="0"/>
            <x v="46"/>
            <x v="59"/>
            <x v="78"/>
            <x v="81"/>
            <x v="82"/>
            <x v="83"/>
            <x v="86"/>
            <x v="89"/>
            <x v="93"/>
          </reference>
        </references>
      </pivotArea>
    </format>
    <format dxfId="106">
      <pivotArea dataOnly="0" labelOnly="1" outline="0" fieldPosition="0">
        <references count="3">
          <reference field="1" count="1" selected="0">
            <x v="7"/>
          </reference>
          <reference field="2" count="1" selected="0">
            <x v="17"/>
          </reference>
          <reference field="3" count="11">
            <x v="19"/>
            <x v="20"/>
            <x v="25"/>
            <x v="71"/>
            <x v="72"/>
            <x v="74"/>
            <x v="75"/>
            <x v="88"/>
            <x v="90"/>
            <x v="95"/>
            <x v="96"/>
          </reference>
        </references>
      </pivotArea>
    </format>
    <format dxfId="105">
      <pivotArea dataOnly="0" labelOnly="1" outline="0" fieldPosition="0">
        <references count="3">
          <reference field="1" count="1" selected="0">
            <x v="8"/>
          </reference>
          <reference field="2" count="1" selected="0">
            <x v="9"/>
          </reference>
          <reference field="3" count="23">
            <x v="2"/>
            <x v="21"/>
            <x v="22"/>
            <x v="30"/>
            <x v="31"/>
            <x v="32"/>
            <x v="34"/>
            <x v="42"/>
            <x v="44"/>
            <x v="45"/>
            <x v="47"/>
            <x v="48"/>
            <x v="50"/>
            <x v="55"/>
            <x v="60"/>
            <x v="62"/>
            <x v="65"/>
            <x v="102"/>
            <x v="103"/>
            <x v="104"/>
            <x v="105"/>
            <x v="107"/>
            <x v="112"/>
          </reference>
        </references>
      </pivotArea>
    </format>
    <format dxfId="104">
      <pivotArea dataOnly="0" labelOnly="1" outline="0" fieldPosition="0">
        <references count="3">
          <reference field="1" count="1" selected="0">
            <x v="8"/>
          </reference>
          <reference field="2" count="1" selected="0">
            <x v="14"/>
          </reference>
          <reference field="3" count="6">
            <x v="4"/>
            <x v="5"/>
            <x v="15"/>
            <x v="49"/>
            <x v="51"/>
            <x v="103"/>
          </reference>
        </references>
      </pivotArea>
    </format>
    <format dxfId="103">
      <pivotArea dataOnly="0" labelOnly="1" outline="0" fieldPosition="0">
        <references count="3">
          <reference field="1" count="1" selected="0">
            <x v="8"/>
          </reference>
          <reference field="2" count="1" selected="0">
            <x v="18"/>
          </reference>
          <reference field="3" count="1">
            <x v="35"/>
          </reference>
        </references>
      </pivotArea>
    </format>
    <format dxfId="102">
      <pivotArea dataOnly="0" labelOnly="1" outline="0" fieldPosition="0">
        <references count="1">
          <reference field="4294967294" count="1">
            <x v="0"/>
          </reference>
        </references>
      </pivotArea>
    </format>
    <format dxfId="101">
      <pivotArea field="1" type="button" dataOnly="0" labelOnly="1" outline="0" axis="axisRow" fieldPosition="1"/>
    </format>
    <format dxfId="100">
      <pivotArea field="2" type="button" dataOnly="0" labelOnly="1" outline="0" axis="axisRow" fieldPosition="2"/>
    </format>
    <format dxfId="99">
      <pivotArea field="3" type="button" dataOnly="0" labelOnly="1" outline="0" axis="axisRow" fieldPosition="3"/>
    </format>
    <format dxfId="98">
      <pivotArea dataOnly="0" labelOnly="1" outline="0" fieldPosition="0">
        <references count="1">
          <reference field="4294967294" count="1">
            <x v="0"/>
          </reference>
        </references>
      </pivotArea>
    </format>
    <format dxfId="97">
      <pivotArea field="-2" type="button" dataOnly="0" labelOnly="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4.xml"/><Relationship Id="rId5" Type="http://schemas.openxmlformats.org/officeDocument/2006/relationships/ctrlProp" Target="../ctrlProps/ctrlProp4.xml"/><Relationship Id="rId4"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5.xml"/><Relationship Id="rId5" Type="http://schemas.openxmlformats.org/officeDocument/2006/relationships/ctrlProp" Target="../ctrlProps/ctrlProp5.xml"/><Relationship Id="rId4"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pivotTable" Target="../pivotTables/pivotTable6.xml"/><Relationship Id="rId5" Type="http://schemas.openxmlformats.org/officeDocument/2006/relationships/ctrlProp" Target="../ctrlProps/ctrlProp6.xml"/><Relationship Id="rId4"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pivotTable" Target="../pivotTables/pivotTable7.xml"/><Relationship Id="rId5" Type="http://schemas.openxmlformats.org/officeDocument/2006/relationships/ctrlProp" Target="../ctrlProps/ctrlProp7.xml"/><Relationship Id="rId4"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pivotTable" Target="../pivotTables/pivotTable8.xml"/><Relationship Id="rId5" Type="http://schemas.openxmlformats.org/officeDocument/2006/relationships/ctrlProp" Target="../ctrlProps/ctrlProp8.xml"/><Relationship Id="rId4"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pivotTable" Target="../pivotTables/pivotTable9.xml"/><Relationship Id="rId5" Type="http://schemas.openxmlformats.org/officeDocument/2006/relationships/ctrlProp" Target="../ctrlProps/ctrlProp9.xml"/><Relationship Id="rId4" Type="http://schemas.openxmlformats.org/officeDocument/2006/relationships/vmlDrawing" Target="../drawings/vmlDrawing10.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pivotTable" Target="../pivotTables/pivotTable10.xml"/><Relationship Id="rId5" Type="http://schemas.openxmlformats.org/officeDocument/2006/relationships/ctrlProp" Target="../ctrlProps/ctrlProp10.xml"/><Relationship Id="rId4"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pivotTable" Target="../pivotTables/pivotTable1.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pivotTable" Target="../pivotTables/pivotTable2.xml"/><Relationship Id="rId5" Type="http://schemas.openxmlformats.org/officeDocument/2006/relationships/ctrlProp" Target="../ctrlProps/ctrlProp2.xm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pivotTable" Target="../pivotTables/pivotTable3.xml"/><Relationship Id="rId5" Type="http://schemas.openxmlformats.org/officeDocument/2006/relationships/ctrlProp" Target="../ctrlProps/ctrlProp3.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43D85-D9B3-44D9-8D13-5F30D3FD7BEC}">
  <sheetPr codeName="Hoja9"/>
  <dimension ref="A1:AH27"/>
  <sheetViews>
    <sheetView zoomScale="90" zoomScaleNormal="90" workbookViewId="0">
      <pane ySplit="1" topLeftCell="A2" activePane="bottomLeft" state="frozen"/>
      <selection pane="bottomLeft" activeCell="A3" sqref="A3"/>
    </sheetView>
  </sheetViews>
  <sheetFormatPr baseColWidth="10" defaultColWidth="11.42578125" defaultRowHeight="15" x14ac:dyDescent="0.25"/>
  <cols>
    <col min="1" max="1" width="17.140625" style="7" customWidth="1"/>
    <col min="2" max="2" width="11.5703125" style="7" hidden="1" customWidth="1"/>
    <col min="3" max="3" width="3.42578125" style="7" customWidth="1"/>
    <col min="4" max="4" width="9.85546875" style="7" hidden="1" customWidth="1"/>
    <col min="5" max="5" width="50.85546875" style="7" customWidth="1"/>
    <col min="6" max="6" width="10" style="7" customWidth="1"/>
    <col min="7" max="7" width="4" style="7" customWidth="1"/>
    <col min="8" max="8" width="50.85546875" style="7" customWidth="1"/>
    <col min="9" max="9" width="7.28515625" style="7" hidden="1" customWidth="1"/>
    <col min="10" max="10" width="10" style="7" hidden="1" customWidth="1"/>
    <col min="11" max="11" width="5.42578125" style="7" customWidth="1"/>
    <col min="12" max="12" width="20.5703125" style="7" customWidth="1"/>
    <col min="13" max="13" width="5.42578125" style="7" hidden="1" customWidth="1"/>
    <col min="14" max="14" width="5.42578125" style="7" customWidth="1"/>
    <col min="15" max="15" width="18.28515625" style="7" customWidth="1"/>
    <col min="16" max="16" width="5.42578125" style="7" customWidth="1"/>
    <col min="17" max="17" width="18.28515625" style="7" customWidth="1"/>
    <col min="18" max="18" width="5.42578125" style="7" customWidth="1"/>
    <col min="19" max="19" width="18.28515625" style="7" customWidth="1"/>
    <col min="20" max="20" width="5.42578125" style="7" customWidth="1"/>
    <col min="21" max="21" width="18.28515625" style="7" customWidth="1"/>
    <col min="22" max="22" width="5.42578125" style="7" customWidth="1"/>
    <col min="23" max="23" width="18.28515625" style="7" customWidth="1"/>
    <col min="24" max="24" width="5.42578125" style="7" customWidth="1"/>
    <col min="25" max="25" width="18.28515625" style="7" customWidth="1"/>
    <col min="26" max="26" width="5" style="7" customWidth="1"/>
    <col min="27" max="27" width="20.5703125" style="7" customWidth="1"/>
    <col min="28" max="28" width="8" style="7" customWidth="1"/>
    <col min="29" max="29" width="5.28515625" style="7" customWidth="1"/>
    <col min="30" max="30" width="20.5703125" style="7" customWidth="1"/>
    <col min="31" max="16384" width="11.42578125" style="7"/>
  </cols>
  <sheetData>
    <row r="1" spans="1:34" ht="30" x14ac:dyDescent="0.25">
      <c r="A1" s="6" t="s">
        <v>0</v>
      </c>
      <c r="E1" s="6" t="s">
        <v>1</v>
      </c>
      <c r="H1" s="6" t="s">
        <v>25</v>
      </c>
      <c r="L1" s="6" t="s">
        <v>10</v>
      </c>
      <c r="AA1" s="6" t="s">
        <v>125</v>
      </c>
      <c r="AD1" s="6" t="s">
        <v>126</v>
      </c>
      <c r="AF1" s="6" t="s">
        <v>1032</v>
      </c>
      <c r="AH1" s="6" t="s">
        <v>1057</v>
      </c>
    </row>
    <row r="2" spans="1:34" ht="87.75" customHeight="1" x14ac:dyDescent="0.25">
      <c r="A2" s="7" t="s">
        <v>27</v>
      </c>
      <c r="B2" s="7" t="s">
        <v>79</v>
      </c>
      <c r="D2" s="7" t="s">
        <v>79</v>
      </c>
      <c r="E2" s="7" t="s">
        <v>94</v>
      </c>
      <c r="F2" s="7" t="s">
        <v>80</v>
      </c>
      <c r="H2" s="7" t="s">
        <v>29</v>
      </c>
      <c r="I2" s="7" t="s">
        <v>79</v>
      </c>
      <c r="J2" s="7" t="s">
        <v>80</v>
      </c>
      <c r="L2" s="7" t="s">
        <v>95</v>
      </c>
      <c r="M2" s="7" t="s">
        <v>119</v>
      </c>
      <c r="O2" s="6" t="s">
        <v>95</v>
      </c>
      <c r="Q2" s="6" t="s">
        <v>96</v>
      </c>
      <c r="S2" s="6" t="s">
        <v>97</v>
      </c>
      <c r="U2" s="6" t="s">
        <v>98</v>
      </c>
      <c r="W2" s="6" t="s">
        <v>99</v>
      </c>
      <c r="Y2" s="6" t="s">
        <v>100</v>
      </c>
      <c r="AA2" s="7" t="s">
        <v>127</v>
      </c>
      <c r="AB2" s="7" t="s">
        <v>160</v>
      </c>
      <c r="AD2" s="7" t="s">
        <v>128</v>
      </c>
      <c r="AF2" s="7" t="s">
        <v>1033</v>
      </c>
      <c r="AG2" s="7" t="s">
        <v>1059</v>
      </c>
      <c r="AH2" s="94">
        <v>43921</v>
      </c>
    </row>
    <row r="3" spans="1:34" ht="60" x14ac:dyDescent="0.25">
      <c r="A3" s="7" t="s">
        <v>52</v>
      </c>
      <c r="B3" s="7" t="s">
        <v>81</v>
      </c>
      <c r="D3" s="7" t="s">
        <v>79</v>
      </c>
      <c r="E3" s="7" t="s">
        <v>35</v>
      </c>
      <c r="F3" s="7" t="s">
        <v>82</v>
      </c>
      <c r="H3" s="7" t="s">
        <v>31</v>
      </c>
      <c r="I3" s="7" t="s">
        <v>79</v>
      </c>
      <c r="J3" s="7" t="s">
        <v>80</v>
      </c>
      <c r="L3" s="7" t="s">
        <v>96</v>
      </c>
      <c r="M3" s="7" t="s">
        <v>120</v>
      </c>
      <c r="O3" s="7" t="s">
        <v>101</v>
      </c>
      <c r="S3" s="7" t="s">
        <v>105</v>
      </c>
      <c r="U3" s="7" t="s">
        <v>109</v>
      </c>
      <c r="W3" s="7" t="s">
        <v>114</v>
      </c>
      <c r="AA3" s="7" t="s">
        <v>134</v>
      </c>
      <c r="AB3" s="7" t="s">
        <v>161</v>
      </c>
      <c r="AD3" s="7" t="s">
        <v>129</v>
      </c>
      <c r="AF3" s="7" t="s">
        <v>1034</v>
      </c>
      <c r="AG3" s="7" t="s">
        <v>1060</v>
      </c>
      <c r="AH3" s="94">
        <v>44012</v>
      </c>
    </row>
    <row r="4" spans="1:34" ht="60" x14ac:dyDescent="0.25">
      <c r="A4" s="7" t="s">
        <v>77</v>
      </c>
      <c r="B4" s="7" t="s">
        <v>83</v>
      </c>
      <c r="D4" s="7" t="s">
        <v>79</v>
      </c>
      <c r="E4" s="7" t="s">
        <v>39</v>
      </c>
      <c r="F4" s="7" t="s">
        <v>84</v>
      </c>
      <c r="H4" s="7" t="s">
        <v>33</v>
      </c>
      <c r="I4" s="7" t="s">
        <v>79</v>
      </c>
      <c r="J4" s="7" t="s">
        <v>80</v>
      </c>
      <c r="L4" s="7" t="s">
        <v>97</v>
      </c>
      <c r="M4" s="7" t="s">
        <v>121</v>
      </c>
      <c r="O4" s="7" t="s">
        <v>102</v>
      </c>
      <c r="S4" s="7" t="s">
        <v>106</v>
      </c>
      <c r="U4" s="7" t="s">
        <v>110</v>
      </c>
      <c r="W4" s="7" t="s">
        <v>116</v>
      </c>
      <c r="AA4" s="7" t="s">
        <v>139</v>
      </c>
      <c r="AB4" s="7" t="s">
        <v>162</v>
      </c>
      <c r="AD4" s="7" t="s">
        <v>130</v>
      </c>
      <c r="AF4" s="7" t="s">
        <v>1035</v>
      </c>
      <c r="AG4" s="7" t="s">
        <v>1061</v>
      </c>
      <c r="AH4" s="94">
        <v>44104</v>
      </c>
    </row>
    <row r="5" spans="1:34" ht="75" x14ac:dyDescent="0.25">
      <c r="A5" s="7" t="s">
        <v>78</v>
      </c>
      <c r="B5" s="7" t="s">
        <v>85</v>
      </c>
      <c r="D5" s="7" t="s">
        <v>81</v>
      </c>
      <c r="E5" s="7" t="s">
        <v>53</v>
      </c>
      <c r="F5" s="7" t="s">
        <v>86</v>
      </c>
      <c r="H5" s="7" t="s">
        <v>36</v>
      </c>
      <c r="I5" s="7" t="s">
        <v>79</v>
      </c>
      <c r="J5" s="7" t="s">
        <v>82</v>
      </c>
      <c r="L5" s="7" t="s">
        <v>98</v>
      </c>
      <c r="M5" s="7" t="s">
        <v>122</v>
      </c>
      <c r="O5" s="7" t="s">
        <v>103</v>
      </c>
      <c r="S5" s="7" t="s">
        <v>107</v>
      </c>
      <c r="U5" s="7" t="s">
        <v>111</v>
      </c>
      <c r="W5" s="7" t="s">
        <v>115</v>
      </c>
      <c r="AA5" s="7" t="s">
        <v>145</v>
      </c>
      <c r="AB5" s="7" t="s">
        <v>163</v>
      </c>
      <c r="AD5" s="7" t="s">
        <v>131</v>
      </c>
      <c r="AG5" s="7" t="s">
        <v>1062</v>
      </c>
      <c r="AH5" s="94">
        <v>44196</v>
      </c>
    </row>
    <row r="6" spans="1:34" ht="75" x14ac:dyDescent="0.25">
      <c r="D6" s="7" t="s">
        <v>81</v>
      </c>
      <c r="E6" s="7" t="s">
        <v>57</v>
      </c>
      <c r="F6" s="7" t="s">
        <v>87</v>
      </c>
      <c r="H6" s="7" t="s">
        <v>221</v>
      </c>
      <c r="I6" s="7" t="s">
        <v>79</v>
      </c>
      <c r="J6" s="7" t="s">
        <v>84</v>
      </c>
      <c r="L6" s="7" t="s">
        <v>99</v>
      </c>
      <c r="M6" s="7" t="s">
        <v>123</v>
      </c>
      <c r="O6" s="7" t="s">
        <v>104</v>
      </c>
      <c r="S6" s="7" t="s">
        <v>108</v>
      </c>
      <c r="U6" s="7" t="s">
        <v>112</v>
      </c>
      <c r="W6" s="7" t="s">
        <v>117</v>
      </c>
      <c r="AA6" s="7" t="s">
        <v>149</v>
      </c>
      <c r="AB6" s="7" t="s">
        <v>164</v>
      </c>
      <c r="AD6" s="7" t="s">
        <v>132</v>
      </c>
    </row>
    <row r="7" spans="1:34" ht="75" x14ac:dyDescent="0.25">
      <c r="D7" s="7" t="s">
        <v>81</v>
      </c>
      <c r="E7" s="7" t="s">
        <v>59</v>
      </c>
      <c r="F7" s="7" t="s">
        <v>88</v>
      </c>
      <c r="H7" s="7" t="s">
        <v>222</v>
      </c>
      <c r="I7" s="7" t="s">
        <v>79</v>
      </c>
      <c r="J7" s="7" t="s">
        <v>84</v>
      </c>
      <c r="L7" s="7" t="s">
        <v>100</v>
      </c>
      <c r="M7" s="7" t="s">
        <v>124</v>
      </c>
      <c r="O7" s="7" t="s">
        <v>62</v>
      </c>
      <c r="U7" s="7" t="s">
        <v>113</v>
      </c>
      <c r="W7" s="7" t="s">
        <v>118</v>
      </c>
      <c r="AA7" s="7" t="s">
        <v>153</v>
      </c>
      <c r="AB7" s="7" t="s">
        <v>165</v>
      </c>
      <c r="AD7" s="7" t="s">
        <v>133</v>
      </c>
    </row>
    <row r="8" spans="1:34" ht="60" x14ac:dyDescent="0.25">
      <c r="D8" s="7" t="s">
        <v>81</v>
      </c>
      <c r="E8" s="7" t="s">
        <v>61</v>
      </c>
      <c r="F8" s="7" t="s">
        <v>89</v>
      </c>
      <c r="H8" s="7" t="s">
        <v>223</v>
      </c>
      <c r="I8" s="7" t="s">
        <v>79</v>
      </c>
      <c r="J8" s="7" t="s">
        <v>84</v>
      </c>
      <c r="L8" s="7" t="s">
        <v>200</v>
      </c>
      <c r="M8" s="7" t="s">
        <v>201</v>
      </c>
      <c r="AA8" s="7" t="s">
        <v>155</v>
      </c>
      <c r="AB8" s="7" t="s">
        <v>166</v>
      </c>
      <c r="AD8" s="7" t="s">
        <v>135</v>
      </c>
    </row>
    <row r="9" spans="1:34" ht="45" x14ac:dyDescent="0.25">
      <c r="D9" s="7" t="s">
        <v>83</v>
      </c>
      <c r="E9" s="7" t="s">
        <v>64</v>
      </c>
      <c r="F9" s="7" t="s">
        <v>90</v>
      </c>
      <c r="H9" s="7" t="s">
        <v>224</v>
      </c>
      <c r="I9" s="7" t="s">
        <v>79</v>
      </c>
      <c r="J9" s="7" t="s">
        <v>84</v>
      </c>
      <c r="AA9" s="7" t="s">
        <v>158</v>
      </c>
      <c r="AB9" s="7" t="s">
        <v>167</v>
      </c>
      <c r="AD9" s="7" t="s">
        <v>136</v>
      </c>
    </row>
    <row r="10" spans="1:34" ht="30" x14ac:dyDescent="0.25">
      <c r="D10" s="7" t="s">
        <v>85</v>
      </c>
      <c r="E10" s="7" t="s">
        <v>66</v>
      </c>
      <c r="F10" s="7" t="s">
        <v>91</v>
      </c>
      <c r="H10" s="7" t="s">
        <v>225</v>
      </c>
      <c r="I10" s="7" t="s">
        <v>81</v>
      </c>
      <c r="J10" s="7" t="s">
        <v>86</v>
      </c>
      <c r="AA10" s="7" t="s">
        <v>313</v>
      </c>
      <c r="AB10" s="7" t="s">
        <v>800</v>
      </c>
      <c r="AD10" s="7" t="s">
        <v>137</v>
      </c>
    </row>
    <row r="11" spans="1:34" ht="45" x14ac:dyDescent="0.25">
      <c r="D11" s="7" t="s">
        <v>85</v>
      </c>
      <c r="E11" s="7" t="s">
        <v>67</v>
      </c>
      <c r="F11" s="7" t="s">
        <v>92</v>
      </c>
      <c r="H11" s="7" t="s">
        <v>226</v>
      </c>
      <c r="I11" s="7" t="s">
        <v>81</v>
      </c>
      <c r="J11" s="7" t="s">
        <v>86</v>
      </c>
      <c r="AD11" s="7" t="s">
        <v>138</v>
      </c>
    </row>
    <row r="12" spans="1:34" ht="30" x14ac:dyDescent="0.25">
      <c r="H12" s="7" t="s">
        <v>227</v>
      </c>
      <c r="I12" s="7" t="s">
        <v>81</v>
      </c>
      <c r="J12" s="7" t="s">
        <v>86</v>
      </c>
      <c r="AD12" s="7" t="s">
        <v>140</v>
      </c>
    </row>
    <row r="13" spans="1:34" ht="45" x14ac:dyDescent="0.25">
      <c r="H13" s="7" t="s">
        <v>228</v>
      </c>
      <c r="I13" s="7" t="s">
        <v>81</v>
      </c>
      <c r="J13" s="7" t="s">
        <v>87</v>
      </c>
      <c r="AD13" s="7" t="s">
        <v>141</v>
      </c>
    </row>
    <row r="14" spans="1:34" ht="45" x14ac:dyDescent="0.25">
      <c r="H14" s="7" t="s">
        <v>229</v>
      </c>
      <c r="I14" s="7" t="s">
        <v>81</v>
      </c>
      <c r="J14" s="7" t="s">
        <v>88</v>
      </c>
      <c r="AD14" s="7" t="s">
        <v>142</v>
      </c>
    </row>
    <row r="15" spans="1:34" ht="30" x14ac:dyDescent="0.25">
      <c r="H15" s="7" t="s">
        <v>230</v>
      </c>
      <c r="I15" s="7" t="s">
        <v>81</v>
      </c>
      <c r="J15" s="7" t="s">
        <v>89</v>
      </c>
      <c r="AD15" s="7" t="s">
        <v>143</v>
      </c>
    </row>
    <row r="16" spans="1:34" ht="60" x14ac:dyDescent="0.25">
      <c r="H16" s="7" t="s">
        <v>220</v>
      </c>
      <c r="I16" s="7" t="s">
        <v>81</v>
      </c>
      <c r="J16" s="7" t="s">
        <v>90</v>
      </c>
      <c r="AD16" s="7" t="s">
        <v>144</v>
      </c>
    </row>
    <row r="17" spans="30:30" ht="30" x14ac:dyDescent="0.25">
      <c r="AD17" s="7" t="s">
        <v>146</v>
      </c>
    </row>
    <row r="18" spans="30:30" ht="30" x14ac:dyDescent="0.25">
      <c r="AD18" s="7" t="s">
        <v>147</v>
      </c>
    </row>
    <row r="19" spans="30:30" ht="105" x14ac:dyDescent="0.25">
      <c r="AD19" s="7" t="s">
        <v>148</v>
      </c>
    </row>
    <row r="20" spans="30:30" ht="60" x14ac:dyDescent="0.25">
      <c r="AD20" s="7" t="s">
        <v>150</v>
      </c>
    </row>
    <row r="21" spans="30:30" ht="45" x14ac:dyDescent="0.25">
      <c r="AD21" s="7" t="s">
        <v>151</v>
      </c>
    </row>
    <row r="22" spans="30:30" ht="45" x14ac:dyDescent="0.25">
      <c r="AD22" s="7" t="s">
        <v>152</v>
      </c>
    </row>
    <row r="23" spans="30:30" ht="45" x14ac:dyDescent="0.25">
      <c r="AD23" s="7" t="s">
        <v>154</v>
      </c>
    </row>
    <row r="24" spans="30:30" ht="45" x14ac:dyDescent="0.25">
      <c r="AD24" s="7" t="s">
        <v>168</v>
      </c>
    </row>
    <row r="25" spans="30:30" ht="30" x14ac:dyDescent="0.25">
      <c r="AD25" s="7" t="s">
        <v>156</v>
      </c>
    </row>
    <row r="26" spans="30:30" ht="45" x14ac:dyDescent="0.25">
      <c r="AD26" s="7" t="s">
        <v>157</v>
      </c>
    </row>
    <row r="27" spans="30:30" ht="45" x14ac:dyDescent="0.25">
      <c r="AD27" s="7" t="s">
        <v>159</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F526A-0E5A-4CC2-954C-168CEA4354A9}">
  <sheetPr codeName="Hoja11"/>
  <dimension ref="A1:S414"/>
  <sheetViews>
    <sheetView showGridLines="0" zoomScale="85" zoomScaleNormal="85" workbookViewId="0">
      <selection activeCell="I9" sqref="I9"/>
    </sheetView>
  </sheetViews>
  <sheetFormatPr baseColWidth="10" defaultColWidth="11.42578125" defaultRowHeight="15" x14ac:dyDescent="0.25"/>
  <cols>
    <col min="1" max="1" width="31.5703125" style="105" customWidth="1"/>
    <col min="2" max="2" width="26.85546875" style="105" customWidth="1"/>
    <col min="3" max="3" width="48.42578125" style="105" customWidth="1"/>
    <col min="4" max="4" width="13.140625" style="120" customWidth="1"/>
    <col min="5" max="5" width="10.7109375" style="120" customWidth="1"/>
    <col min="6" max="6" width="11.42578125" style="118" customWidth="1"/>
    <col min="7" max="7" width="11.42578125" style="118" hidden="1" customWidth="1"/>
    <col min="8" max="8" width="11.42578125" style="105" hidden="1" customWidth="1"/>
    <col min="9" max="9" width="13.85546875" style="122" customWidth="1"/>
    <col min="10" max="10" width="21.28515625" style="105" customWidth="1"/>
    <col min="11" max="16384" width="11.42578125" style="105"/>
  </cols>
  <sheetData>
    <row r="1" spans="1:19" x14ac:dyDescent="0.25">
      <c r="A1" s="262"/>
      <c r="B1" s="260" t="s">
        <v>1085</v>
      </c>
      <c r="C1" s="260"/>
      <c r="D1" s="260"/>
      <c r="E1" s="267" t="s">
        <v>169</v>
      </c>
      <c r="F1" s="268"/>
      <c r="G1" s="127"/>
      <c r="H1" s="128"/>
      <c r="I1" s="265" t="s">
        <v>175</v>
      </c>
      <c r="J1" s="265"/>
      <c r="Q1" s="125"/>
      <c r="R1" s="125"/>
      <c r="S1" s="125"/>
    </row>
    <row r="2" spans="1:19" x14ac:dyDescent="0.25">
      <c r="A2" s="263"/>
      <c r="B2" s="260"/>
      <c r="C2" s="260"/>
      <c r="D2" s="260"/>
      <c r="E2" s="267" t="s">
        <v>170</v>
      </c>
      <c r="F2" s="268"/>
      <c r="G2" s="127"/>
      <c r="H2" s="128"/>
      <c r="I2" s="265">
        <v>4</v>
      </c>
      <c r="J2" s="265"/>
      <c r="Q2" s="125"/>
      <c r="R2" s="125"/>
      <c r="S2" s="125"/>
    </row>
    <row r="3" spans="1:19" x14ac:dyDescent="0.25">
      <c r="A3" s="263"/>
      <c r="B3" s="260"/>
      <c r="C3" s="260"/>
      <c r="D3" s="260"/>
      <c r="E3" s="267" t="s">
        <v>171</v>
      </c>
      <c r="F3" s="268"/>
      <c r="G3" s="127"/>
      <c r="H3" s="128"/>
      <c r="I3" s="266">
        <v>43916</v>
      </c>
      <c r="J3" s="266"/>
      <c r="Q3" s="126"/>
      <c r="R3" s="126"/>
      <c r="S3" s="126"/>
    </row>
    <row r="4" spans="1:19" x14ac:dyDescent="0.25">
      <c r="A4" s="264"/>
      <c r="B4" s="260"/>
      <c r="C4" s="260"/>
      <c r="D4" s="260"/>
      <c r="E4" s="267" t="s">
        <v>172</v>
      </c>
      <c r="F4" s="268"/>
      <c r="G4" s="127"/>
      <c r="H4" s="128"/>
      <c r="I4" s="265" t="s">
        <v>173</v>
      </c>
      <c r="J4" s="265"/>
      <c r="Q4" s="125"/>
      <c r="R4" s="125"/>
      <c r="S4" s="125"/>
    </row>
    <row r="5" spans="1:19" x14ac:dyDescent="0.25">
      <c r="A5" s="177" t="s">
        <v>1081</v>
      </c>
      <c r="B5" s="174" t="s">
        <v>1079</v>
      </c>
    </row>
    <row r="6" spans="1:19" x14ac:dyDescent="0.25">
      <c r="N6" s="117"/>
    </row>
    <row r="7" spans="1:19" x14ac:dyDescent="0.25">
      <c r="A7" s="174"/>
      <c r="B7" s="174"/>
      <c r="C7" s="174"/>
      <c r="D7" s="174"/>
      <c r="E7" s="181" t="s">
        <v>1041</v>
      </c>
      <c r="F7" s="174"/>
      <c r="G7" s="105"/>
      <c r="H7" s="120"/>
      <c r="I7" s="259" t="s">
        <v>1044</v>
      </c>
      <c r="J7" s="259" t="s">
        <v>1045</v>
      </c>
    </row>
    <row r="8" spans="1:19" s="120" customFormat="1" ht="30" x14ac:dyDescent="0.25">
      <c r="A8" s="177" t="s">
        <v>125</v>
      </c>
      <c r="B8" s="180" t="s">
        <v>1</v>
      </c>
      <c r="C8" s="180" t="s">
        <v>2</v>
      </c>
      <c r="D8" s="180" t="s">
        <v>70</v>
      </c>
      <c r="E8" s="176" t="s">
        <v>1043</v>
      </c>
      <c r="F8" s="174" t="s">
        <v>1068</v>
      </c>
      <c r="G8" s="119" t="s">
        <v>1043</v>
      </c>
      <c r="H8" s="121" t="s">
        <v>1042</v>
      </c>
      <c r="I8" s="259"/>
      <c r="J8" s="259"/>
    </row>
    <row r="9" spans="1:19" ht="30" x14ac:dyDescent="0.25">
      <c r="A9" s="174" t="s">
        <v>127</v>
      </c>
      <c r="B9" s="174"/>
      <c r="C9" s="174"/>
      <c r="D9" s="174"/>
      <c r="E9" s="182">
        <v>237</v>
      </c>
      <c r="F9" s="179">
        <v>0</v>
      </c>
      <c r="G9" s="116">
        <v>237</v>
      </c>
      <c r="H9" s="105">
        <v>0</v>
      </c>
      <c r="I9" s="123">
        <f>+IF(G9&gt;0,H9/G9,"")</f>
        <v>0</v>
      </c>
      <c r="J9" s="129" t="str">
        <f>IF(I9="","",IF(I9&lt;=0.5,"Avance bajo",(IF(AND(I9&gt;0.5,I9&lt;=0.75),"Avance medio",IF(AND(I9&gt;0.75,I9&lt;=0.95),"Avance alto",IF(AND(I9&gt;0.95,I9&lt;=1),"Avance sobresaliente",IF(I9&gt;1,"Sobre ejecutado","")))))))</f>
        <v>Avance bajo</v>
      </c>
    </row>
    <row r="10" spans="1:19" ht="30" x14ac:dyDescent="0.25">
      <c r="A10" s="174" t="s">
        <v>139</v>
      </c>
      <c r="B10" s="174"/>
      <c r="C10" s="174"/>
      <c r="D10" s="174"/>
      <c r="E10" s="179">
        <v>33</v>
      </c>
      <c r="F10" s="179">
        <v>0</v>
      </c>
      <c r="G10" s="116">
        <v>33</v>
      </c>
      <c r="H10" s="105">
        <v>0</v>
      </c>
      <c r="I10" s="129">
        <f t="shared" ref="I10:I73" si="0">+IF(G10&gt;0,H10/G10,"")</f>
        <v>0</v>
      </c>
      <c r="J10" s="129" t="str">
        <f t="shared" ref="J10:J73" si="1">IF(I10="","",IF(I10&lt;=0.5,"Avance bajo",(IF(AND(I10&gt;0.5,I10&lt;=0.75),"Avance medio",IF(AND(I10&gt;0.75,I10&lt;=0.95),"Avance alto",IF(AND(I10&gt;0.95,I10&lt;=1),"Avance sobresaliente",IF(I10&gt;1,"Sobre ejecutado","")))))))</f>
        <v>Avance bajo</v>
      </c>
    </row>
    <row r="11" spans="1:19" x14ac:dyDescent="0.25">
      <c r="A11" s="174" t="s">
        <v>145</v>
      </c>
      <c r="B11" s="174"/>
      <c r="C11" s="174"/>
      <c r="D11" s="174"/>
      <c r="E11" s="179">
        <v>1000</v>
      </c>
      <c r="F11" s="179">
        <v>0</v>
      </c>
      <c r="G11" s="116">
        <v>1000</v>
      </c>
      <c r="H11" s="105">
        <v>0</v>
      </c>
      <c r="I11" s="129">
        <f t="shared" si="0"/>
        <v>0</v>
      </c>
      <c r="J11" s="129" t="str">
        <f t="shared" si="1"/>
        <v>Avance bajo</v>
      </c>
    </row>
    <row r="12" spans="1:19" ht="30" x14ac:dyDescent="0.25">
      <c r="A12" s="174" t="s">
        <v>149</v>
      </c>
      <c r="B12" s="174"/>
      <c r="C12" s="174"/>
      <c r="D12" s="174"/>
      <c r="E12" s="179">
        <v>365</v>
      </c>
      <c r="F12" s="179">
        <v>30</v>
      </c>
      <c r="G12" s="116">
        <v>365</v>
      </c>
      <c r="H12" s="105">
        <v>0</v>
      </c>
      <c r="I12" s="129">
        <f t="shared" si="0"/>
        <v>0</v>
      </c>
      <c r="J12" s="129" t="str">
        <f t="shared" si="1"/>
        <v>Avance bajo</v>
      </c>
    </row>
    <row r="13" spans="1:19" x14ac:dyDescent="0.25">
      <c r="A13" s="174" t="s">
        <v>313</v>
      </c>
      <c r="B13" s="174"/>
      <c r="C13" s="174"/>
      <c r="D13" s="174"/>
      <c r="E13" s="179">
        <v>116</v>
      </c>
      <c r="F13" s="179">
        <v>0</v>
      </c>
      <c r="G13" s="116">
        <v>116</v>
      </c>
      <c r="H13" s="105">
        <v>0</v>
      </c>
      <c r="I13" s="129">
        <f t="shared" si="0"/>
        <v>0</v>
      </c>
      <c r="J13" s="129" t="str">
        <f t="shared" si="1"/>
        <v>Avance bajo</v>
      </c>
    </row>
    <row r="14" spans="1:19" ht="30" x14ac:dyDescent="0.25">
      <c r="A14" s="174" t="s">
        <v>153</v>
      </c>
      <c r="B14" s="174"/>
      <c r="C14" s="174"/>
      <c r="D14" s="174"/>
      <c r="E14" s="179">
        <v>590</v>
      </c>
      <c r="F14" s="179">
        <v>100</v>
      </c>
      <c r="G14" s="116">
        <v>590</v>
      </c>
      <c r="H14" s="105">
        <v>0</v>
      </c>
      <c r="I14" s="129">
        <f t="shared" si="0"/>
        <v>0</v>
      </c>
      <c r="J14" s="129" t="str">
        <f t="shared" si="1"/>
        <v>Avance bajo</v>
      </c>
    </row>
    <row r="15" spans="1:19" x14ac:dyDescent="0.25">
      <c r="A15" s="174" t="s">
        <v>155</v>
      </c>
      <c r="B15" s="174"/>
      <c r="C15" s="174"/>
      <c r="D15" s="174"/>
      <c r="E15" s="179">
        <v>184</v>
      </c>
      <c r="F15" s="179">
        <v>0</v>
      </c>
      <c r="G15" s="116">
        <v>184</v>
      </c>
      <c r="H15" s="105">
        <v>0</v>
      </c>
      <c r="I15" s="129">
        <f t="shared" si="0"/>
        <v>0</v>
      </c>
      <c r="J15" s="129" t="str">
        <f t="shared" si="1"/>
        <v>Avance bajo</v>
      </c>
    </row>
    <row r="16" spans="1:19" x14ac:dyDescent="0.25">
      <c r="A16" s="174" t="s">
        <v>158</v>
      </c>
      <c r="B16" s="174"/>
      <c r="C16" s="174"/>
      <c r="D16" s="174"/>
      <c r="E16" s="179">
        <v>50</v>
      </c>
      <c r="F16" s="179">
        <v>0</v>
      </c>
      <c r="G16" s="116">
        <v>2525</v>
      </c>
      <c r="H16" s="105">
        <v>0</v>
      </c>
      <c r="I16" s="129">
        <f t="shared" si="0"/>
        <v>0</v>
      </c>
      <c r="J16" s="129" t="str">
        <f t="shared" si="1"/>
        <v>Avance bajo</v>
      </c>
    </row>
    <row r="17" spans="1:10" x14ac:dyDescent="0.25">
      <c r="A17" s="174" t="s">
        <v>1040</v>
      </c>
      <c r="B17" s="174"/>
      <c r="C17" s="174"/>
      <c r="D17" s="174"/>
      <c r="E17" s="182">
        <v>2575</v>
      </c>
      <c r="F17" s="179">
        <v>130</v>
      </c>
      <c r="G17" s="116"/>
      <c r="I17" s="129" t="str">
        <f t="shared" si="0"/>
        <v/>
      </c>
      <c r="J17" s="129" t="str">
        <f t="shared" si="1"/>
        <v/>
      </c>
    </row>
    <row r="18" spans="1:10" x14ac:dyDescent="0.25">
      <c r="A18"/>
      <c r="B18"/>
      <c r="C18"/>
      <c r="D18"/>
      <c r="E18"/>
      <c r="F18"/>
      <c r="G18" s="116"/>
      <c r="I18" s="129" t="str">
        <f t="shared" si="0"/>
        <v/>
      </c>
      <c r="J18" s="129" t="str">
        <f t="shared" si="1"/>
        <v/>
      </c>
    </row>
    <row r="19" spans="1:10" x14ac:dyDescent="0.25">
      <c r="A19" s="104"/>
      <c r="B19" s="104"/>
      <c r="C19" s="104"/>
      <c r="D19" s="104"/>
      <c r="E19" s="104"/>
      <c r="F19" s="104"/>
      <c r="G19" s="104"/>
      <c r="I19" s="129" t="str">
        <f t="shared" si="0"/>
        <v/>
      </c>
      <c r="J19" s="129" t="str">
        <f t="shared" si="1"/>
        <v/>
      </c>
    </row>
    <row r="20" spans="1:10" x14ac:dyDescent="0.25">
      <c r="A20" s="104"/>
      <c r="B20" s="104"/>
      <c r="C20" s="104"/>
      <c r="D20" s="104"/>
      <c r="E20" s="104"/>
      <c r="F20" s="104"/>
      <c r="G20" s="104"/>
      <c r="I20" s="129" t="str">
        <f t="shared" si="0"/>
        <v/>
      </c>
      <c r="J20" s="129" t="str">
        <f t="shared" si="1"/>
        <v/>
      </c>
    </row>
    <row r="21" spans="1:10" x14ac:dyDescent="0.25">
      <c r="A21" s="104"/>
      <c r="B21" s="104"/>
      <c r="C21" s="104"/>
      <c r="D21" s="104"/>
      <c r="E21" s="104"/>
      <c r="F21" s="104"/>
      <c r="G21" s="104"/>
      <c r="I21" s="129" t="str">
        <f t="shared" si="0"/>
        <v/>
      </c>
      <c r="J21" s="129" t="str">
        <f t="shared" si="1"/>
        <v/>
      </c>
    </row>
    <row r="22" spans="1:10" x14ac:dyDescent="0.25">
      <c r="A22" s="104"/>
      <c r="B22" s="104"/>
      <c r="C22" s="104"/>
      <c r="D22" s="104"/>
      <c r="E22" s="104"/>
      <c r="F22" s="104"/>
      <c r="G22" s="104"/>
      <c r="I22" s="129" t="str">
        <f t="shared" si="0"/>
        <v/>
      </c>
      <c r="J22" s="129" t="str">
        <f t="shared" si="1"/>
        <v/>
      </c>
    </row>
    <row r="23" spans="1:10" x14ac:dyDescent="0.25">
      <c r="A23" s="104"/>
      <c r="B23" s="104"/>
      <c r="C23" s="104"/>
      <c r="D23" s="104"/>
      <c r="E23" s="104"/>
      <c r="F23" s="104"/>
      <c r="G23" s="104"/>
      <c r="I23" s="129" t="str">
        <f t="shared" si="0"/>
        <v/>
      </c>
      <c r="J23" s="129" t="str">
        <f t="shared" si="1"/>
        <v/>
      </c>
    </row>
    <row r="24" spans="1:10" x14ac:dyDescent="0.25">
      <c r="A24" s="104"/>
      <c r="B24" s="104"/>
      <c r="C24" s="104"/>
      <c r="D24" s="104"/>
      <c r="E24" s="104"/>
      <c r="F24" s="104"/>
      <c r="G24" s="104"/>
      <c r="I24" s="129" t="str">
        <f t="shared" si="0"/>
        <v/>
      </c>
      <c r="J24" s="129" t="str">
        <f t="shared" si="1"/>
        <v/>
      </c>
    </row>
    <row r="25" spans="1:10" x14ac:dyDescent="0.25">
      <c r="A25" s="104"/>
      <c r="B25" s="104"/>
      <c r="C25" s="104"/>
      <c r="D25" s="104"/>
      <c r="E25" s="104"/>
      <c r="F25" s="104"/>
      <c r="G25" s="104"/>
      <c r="I25" s="129" t="str">
        <f t="shared" si="0"/>
        <v/>
      </c>
      <c r="J25" s="129" t="str">
        <f t="shared" si="1"/>
        <v/>
      </c>
    </row>
    <row r="26" spans="1:10" x14ac:dyDescent="0.25">
      <c r="A26" s="104"/>
      <c r="B26" s="104"/>
      <c r="C26" s="104"/>
      <c r="D26" s="104"/>
      <c r="E26" s="104"/>
      <c r="F26" s="104"/>
      <c r="G26" s="104"/>
      <c r="I26" s="129" t="str">
        <f t="shared" si="0"/>
        <v/>
      </c>
      <c r="J26" s="129" t="str">
        <f t="shared" si="1"/>
        <v/>
      </c>
    </row>
    <row r="27" spans="1:10" x14ac:dyDescent="0.25">
      <c r="A27" s="104"/>
      <c r="B27" s="104"/>
      <c r="C27" s="104"/>
      <c r="D27" s="104"/>
      <c r="E27" s="104"/>
      <c r="F27" s="104"/>
      <c r="G27" s="104"/>
      <c r="I27" s="129" t="str">
        <f t="shared" si="0"/>
        <v/>
      </c>
      <c r="J27" s="129" t="str">
        <f t="shared" si="1"/>
        <v/>
      </c>
    </row>
    <row r="28" spans="1:10" x14ac:dyDescent="0.25">
      <c r="A28" s="104"/>
      <c r="B28" s="104"/>
      <c r="C28" s="104"/>
      <c r="D28" s="104"/>
      <c r="E28" s="104"/>
      <c r="F28" s="104"/>
      <c r="G28" s="104"/>
      <c r="I28" s="129" t="str">
        <f t="shared" si="0"/>
        <v/>
      </c>
      <c r="J28" s="129" t="str">
        <f t="shared" si="1"/>
        <v/>
      </c>
    </row>
    <row r="29" spans="1:10" x14ac:dyDescent="0.25">
      <c r="A29" s="104"/>
      <c r="B29" s="104"/>
      <c r="C29" s="104"/>
      <c r="D29" s="104"/>
      <c r="E29" s="104"/>
      <c r="F29" s="104"/>
      <c r="G29" s="104"/>
      <c r="I29" s="129" t="str">
        <f t="shared" si="0"/>
        <v/>
      </c>
      <c r="J29" s="129" t="str">
        <f t="shared" si="1"/>
        <v/>
      </c>
    </row>
    <row r="30" spans="1:10" x14ac:dyDescent="0.25">
      <c r="A30" s="104"/>
      <c r="B30" s="104"/>
      <c r="C30" s="104"/>
      <c r="D30" s="104"/>
      <c r="E30" s="104"/>
      <c r="F30" s="104"/>
      <c r="G30" s="104"/>
      <c r="I30" s="129" t="str">
        <f t="shared" si="0"/>
        <v/>
      </c>
      <c r="J30" s="129" t="str">
        <f t="shared" si="1"/>
        <v/>
      </c>
    </row>
    <row r="31" spans="1:10" x14ac:dyDescent="0.25">
      <c r="A31" s="104"/>
      <c r="B31" s="104"/>
      <c r="C31" s="104"/>
      <c r="D31" s="104"/>
      <c r="E31" s="104"/>
      <c r="F31" s="104"/>
      <c r="G31" s="104"/>
      <c r="I31" s="129" t="str">
        <f t="shared" si="0"/>
        <v/>
      </c>
      <c r="J31" s="129" t="str">
        <f t="shared" si="1"/>
        <v/>
      </c>
    </row>
    <row r="32" spans="1:10" x14ac:dyDescent="0.25">
      <c r="A32" s="104"/>
      <c r="B32" s="104"/>
      <c r="C32" s="104"/>
      <c r="D32" s="104"/>
      <c r="E32" s="104"/>
      <c r="F32" s="104"/>
      <c r="G32" s="104"/>
      <c r="I32" s="129" t="str">
        <f t="shared" si="0"/>
        <v/>
      </c>
      <c r="J32" s="129" t="str">
        <f t="shared" si="1"/>
        <v/>
      </c>
    </row>
    <row r="33" spans="1:10" x14ac:dyDescent="0.25">
      <c r="A33" s="104"/>
      <c r="B33" s="104"/>
      <c r="C33" s="104"/>
      <c r="D33" s="104"/>
      <c r="E33" s="104"/>
      <c r="F33" s="104"/>
      <c r="G33" s="104"/>
      <c r="I33" s="129" t="str">
        <f t="shared" si="0"/>
        <v/>
      </c>
      <c r="J33" s="129" t="str">
        <f t="shared" si="1"/>
        <v/>
      </c>
    </row>
    <row r="34" spans="1:10" x14ac:dyDescent="0.25">
      <c r="A34" s="104"/>
      <c r="B34" s="104"/>
      <c r="C34" s="104"/>
      <c r="D34" s="104"/>
      <c r="E34" s="104"/>
      <c r="F34" s="104"/>
      <c r="G34" s="104"/>
      <c r="I34" s="129" t="str">
        <f t="shared" si="0"/>
        <v/>
      </c>
      <c r="J34" s="129" t="str">
        <f t="shared" si="1"/>
        <v/>
      </c>
    </row>
    <row r="35" spans="1:10" x14ac:dyDescent="0.25">
      <c r="A35" s="104"/>
      <c r="B35" s="104"/>
      <c r="C35" s="104"/>
      <c r="D35" s="104"/>
      <c r="E35" s="104"/>
      <c r="F35" s="104"/>
      <c r="G35" s="104"/>
      <c r="I35" s="129" t="str">
        <f t="shared" si="0"/>
        <v/>
      </c>
      <c r="J35" s="129" t="str">
        <f t="shared" si="1"/>
        <v/>
      </c>
    </row>
    <row r="36" spans="1:10" x14ac:dyDescent="0.25">
      <c r="A36" s="104"/>
      <c r="B36" s="104"/>
      <c r="C36" s="104"/>
      <c r="D36" s="104"/>
      <c r="E36" s="104"/>
      <c r="F36" s="104"/>
      <c r="G36" s="104"/>
      <c r="I36" s="129" t="str">
        <f t="shared" si="0"/>
        <v/>
      </c>
      <c r="J36" s="129" t="str">
        <f t="shared" si="1"/>
        <v/>
      </c>
    </row>
    <row r="37" spans="1:10" x14ac:dyDescent="0.25">
      <c r="A37" s="104"/>
      <c r="B37" s="104"/>
      <c r="C37" s="104"/>
      <c r="D37" s="104"/>
      <c r="E37" s="104"/>
      <c r="F37" s="104"/>
      <c r="G37" s="104"/>
      <c r="I37" s="129" t="str">
        <f t="shared" si="0"/>
        <v/>
      </c>
      <c r="J37" s="129" t="str">
        <f t="shared" si="1"/>
        <v/>
      </c>
    </row>
    <row r="38" spans="1:10" x14ac:dyDescent="0.25">
      <c r="A38" s="104"/>
      <c r="B38" s="104"/>
      <c r="C38" s="104"/>
      <c r="D38" s="104"/>
      <c r="E38" s="104"/>
      <c r="F38" s="104"/>
      <c r="G38" s="104"/>
      <c r="I38" s="129" t="str">
        <f t="shared" si="0"/>
        <v/>
      </c>
      <c r="J38" s="129" t="str">
        <f t="shared" si="1"/>
        <v/>
      </c>
    </row>
    <row r="39" spans="1:10" x14ac:dyDescent="0.25">
      <c r="A39" s="104"/>
      <c r="B39" s="104"/>
      <c r="C39" s="104"/>
      <c r="D39" s="104"/>
      <c r="E39" s="104"/>
      <c r="F39" s="104"/>
      <c r="G39" s="104"/>
      <c r="I39" s="129" t="str">
        <f t="shared" si="0"/>
        <v/>
      </c>
      <c r="J39" s="129" t="str">
        <f t="shared" si="1"/>
        <v/>
      </c>
    </row>
    <row r="40" spans="1:10" x14ac:dyDescent="0.25">
      <c r="A40" s="104"/>
      <c r="B40" s="104"/>
      <c r="C40" s="104"/>
      <c r="D40" s="104"/>
      <c r="E40" s="104"/>
      <c r="F40" s="104"/>
      <c r="G40" s="104"/>
      <c r="I40" s="129" t="str">
        <f t="shared" si="0"/>
        <v/>
      </c>
      <c r="J40" s="129" t="str">
        <f t="shared" si="1"/>
        <v/>
      </c>
    </row>
    <row r="41" spans="1:10" x14ac:dyDescent="0.25">
      <c r="A41" s="104"/>
      <c r="B41" s="104"/>
      <c r="C41" s="104"/>
      <c r="D41" s="104"/>
      <c r="E41" s="104"/>
      <c r="F41" s="104"/>
      <c r="G41" s="104"/>
      <c r="I41" s="129" t="str">
        <f t="shared" si="0"/>
        <v/>
      </c>
      <c r="J41" s="129" t="str">
        <f t="shared" si="1"/>
        <v/>
      </c>
    </row>
    <row r="42" spans="1:10" x14ac:dyDescent="0.25">
      <c r="A42" s="104"/>
      <c r="B42" s="104"/>
      <c r="C42" s="104"/>
      <c r="D42" s="104"/>
      <c r="E42" s="104"/>
      <c r="F42" s="104"/>
      <c r="G42" s="104"/>
      <c r="I42" s="129" t="str">
        <f t="shared" si="0"/>
        <v/>
      </c>
      <c r="J42" s="129" t="str">
        <f t="shared" si="1"/>
        <v/>
      </c>
    </row>
    <row r="43" spans="1:10" x14ac:dyDescent="0.25">
      <c r="A43" s="104"/>
      <c r="B43" s="104"/>
      <c r="C43" s="104"/>
      <c r="D43" s="104"/>
      <c r="E43" s="104"/>
      <c r="F43" s="104"/>
      <c r="G43" s="104"/>
      <c r="I43" s="129" t="str">
        <f t="shared" si="0"/>
        <v/>
      </c>
      <c r="J43" s="129" t="str">
        <f t="shared" si="1"/>
        <v/>
      </c>
    </row>
    <row r="44" spans="1:10" x14ac:dyDescent="0.25">
      <c r="A44" s="104"/>
      <c r="B44" s="104"/>
      <c r="C44" s="104"/>
      <c r="D44" s="104"/>
      <c r="E44" s="104"/>
      <c r="F44" s="104"/>
      <c r="G44" s="104"/>
      <c r="I44" s="129" t="str">
        <f t="shared" si="0"/>
        <v/>
      </c>
      <c r="J44" s="129" t="str">
        <f t="shared" si="1"/>
        <v/>
      </c>
    </row>
    <row r="45" spans="1:10" x14ac:dyDescent="0.25">
      <c r="A45" s="104"/>
      <c r="B45" s="104"/>
      <c r="C45" s="104"/>
      <c r="D45" s="104"/>
      <c r="E45" s="104"/>
      <c r="F45" s="104"/>
      <c r="G45" s="104"/>
      <c r="I45" s="129" t="str">
        <f t="shared" si="0"/>
        <v/>
      </c>
      <c r="J45" s="129" t="str">
        <f t="shared" si="1"/>
        <v/>
      </c>
    </row>
    <row r="46" spans="1:10" x14ac:dyDescent="0.25">
      <c r="A46" s="104"/>
      <c r="B46" s="104"/>
      <c r="C46" s="104"/>
      <c r="D46" s="104"/>
      <c r="E46" s="104"/>
      <c r="F46" s="104"/>
      <c r="G46" s="104"/>
      <c r="I46" s="129" t="str">
        <f t="shared" si="0"/>
        <v/>
      </c>
      <c r="J46" s="129" t="str">
        <f t="shared" si="1"/>
        <v/>
      </c>
    </row>
    <row r="47" spans="1:10" x14ac:dyDescent="0.25">
      <c r="A47" s="104"/>
      <c r="B47" s="104"/>
      <c r="C47" s="104"/>
      <c r="D47" s="104"/>
      <c r="E47" s="104"/>
      <c r="F47" s="104"/>
      <c r="G47" s="104"/>
      <c r="I47" s="129" t="str">
        <f t="shared" si="0"/>
        <v/>
      </c>
      <c r="J47" s="129" t="str">
        <f t="shared" si="1"/>
        <v/>
      </c>
    </row>
    <row r="48" spans="1:10" x14ac:dyDescent="0.25">
      <c r="A48" s="104"/>
      <c r="B48" s="104"/>
      <c r="C48" s="104"/>
      <c r="D48" s="104"/>
      <c r="E48" s="104"/>
      <c r="F48" s="104"/>
      <c r="G48" s="104"/>
      <c r="I48" s="129" t="str">
        <f t="shared" si="0"/>
        <v/>
      </c>
      <c r="J48" s="129" t="str">
        <f t="shared" si="1"/>
        <v/>
      </c>
    </row>
    <row r="49" spans="1:10" x14ac:dyDescent="0.25">
      <c r="A49" s="104"/>
      <c r="B49" s="104"/>
      <c r="C49" s="104"/>
      <c r="D49" s="104"/>
      <c r="E49" s="104"/>
      <c r="F49" s="104"/>
      <c r="G49" s="104"/>
      <c r="I49" s="129" t="str">
        <f t="shared" si="0"/>
        <v/>
      </c>
      <c r="J49" s="129" t="str">
        <f t="shared" si="1"/>
        <v/>
      </c>
    </row>
    <row r="50" spans="1:10" x14ac:dyDescent="0.25">
      <c r="A50" s="104"/>
      <c r="B50" s="104"/>
      <c r="C50" s="104"/>
      <c r="D50" s="104"/>
      <c r="E50" s="104"/>
      <c r="F50" s="104"/>
      <c r="G50" s="104"/>
      <c r="I50" s="129" t="str">
        <f t="shared" si="0"/>
        <v/>
      </c>
      <c r="J50" s="129" t="str">
        <f t="shared" si="1"/>
        <v/>
      </c>
    </row>
    <row r="51" spans="1:10" x14ac:dyDescent="0.25">
      <c r="A51" s="104"/>
      <c r="B51" s="104"/>
      <c r="C51" s="104"/>
      <c r="D51" s="104"/>
      <c r="E51" s="104"/>
      <c r="F51" s="104"/>
      <c r="G51" s="104"/>
      <c r="I51" s="129" t="str">
        <f t="shared" si="0"/>
        <v/>
      </c>
      <c r="J51" s="129" t="str">
        <f t="shared" si="1"/>
        <v/>
      </c>
    </row>
    <row r="52" spans="1:10" x14ac:dyDescent="0.25">
      <c r="A52" s="104"/>
      <c r="B52" s="104"/>
      <c r="C52" s="104"/>
      <c r="D52" s="104"/>
      <c r="E52" s="104"/>
      <c r="F52" s="104"/>
      <c r="G52" s="104"/>
      <c r="I52" s="129" t="str">
        <f t="shared" si="0"/>
        <v/>
      </c>
      <c r="J52" s="129" t="str">
        <f t="shared" si="1"/>
        <v/>
      </c>
    </row>
    <row r="53" spans="1:10" x14ac:dyDescent="0.25">
      <c r="A53" s="104"/>
      <c r="B53" s="104"/>
      <c r="C53" s="104"/>
      <c r="D53" s="104"/>
      <c r="E53" s="104"/>
      <c r="F53" s="104"/>
      <c r="G53" s="104"/>
      <c r="I53" s="129" t="str">
        <f t="shared" si="0"/>
        <v/>
      </c>
      <c r="J53" s="129" t="str">
        <f t="shared" si="1"/>
        <v/>
      </c>
    </row>
    <row r="54" spans="1:10" x14ac:dyDescent="0.25">
      <c r="A54" s="104"/>
      <c r="B54" s="104"/>
      <c r="C54" s="104"/>
      <c r="D54" s="104"/>
      <c r="E54" s="104"/>
      <c r="F54" s="104"/>
      <c r="G54" s="104"/>
      <c r="I54" s="129" t="str">
        <f t="shared" si="0"/>
        <v/>
      </c>
      <c r="J54" s="129" t="str">
        <f t="shared" si="1"/>
        <v/>
      </c>
    </row>
    <row r="55" spans="1:10" x14ac:dyDescent="0.25">
      <c r="A55" s="104"/>
      <c r="B55" s="104"/>
      <c r="C55" s="104"/>
      <c r="D55" s="104"/>
      <c r="E55" s="104"/>
      <c r="F55" s="104"/>
      <c r="G55" s="104"/>
      <c r="I55" s="129" t="str">
        <f t="shared" si="0"/>
        <v/>
      </c>
      <c r="J55" s="129" t="str">
        <f t="shared" si="1"/>
        <v/>
      </c>
    </row>
    <row r="56" spans="1:10" x14ac:dyDescent="0.25">
      <c r="A56" s="104"/>
      <c r="B56" s="104"/>
      <c r="C56" s="104"/>
      <c r="D56" s="104"/>
      <c r="E56" s="104"/>
      <c r="F56" s="104"/>
      <c r="G56" s="104"/>
      <c r="I56" s="129" t="str">
        <f t="shared" si="0"/>
        <v/>
      </c>
      <c r="J56" s="129" t="str">
        <f t="shared" si="1"/>
        <v/>
      </c>
    </row>
    <row r="57" spans="1:10" x14ac:dyDescent="0.25">
      <c r="A57" s="104"/>
      <c r="B57" s="104"/>
      <c r="C57" s="104"/>
      <c r="D57" s="104"/>
      <c r="E57" s="104"/>
      <c r="F57" s="104"/>
      <c r="G57" s="104"/>
      <c r="I57" s="129" t="str">
        <f t="shared" si="0"/>
        <v/>
      </c>
      <c r="J57" s="129" t="str">
        <f t="shared" si="1"/>
        <v/>
      </c>
    </row>
    <row r="58" spans="1:10" x14ac:dyDescent="0.25">
      <c r="A58" s="104"/>
      <c r="B58" s="104"/>
      <c r="C58" s="104"/>
      <c r="D58" s="104"/>
      <c r="E58" s="104"/>
      <c r="F58" s="104"/>
      <c r="G58" s="104"/>
      <c r="I58" s="129" t="str">
        <f t="shared" si="0"/>
        <v/>
      </c>
      <c r="J58" s="129" t="str">
        <f t="shared" si="1"/>
        <v/>
      </c>
    </row>
    <row r="59" spans="1:10" x14ac:dyDescent="0.25">
      <c r="A59" s="104"/>
      <c r="B59" s="104"/>
      <c r="C59" s="104"/>
      <c r="D59" s="104"/>
      <c r="E59" s="104"/>
      <c r="F59" s="104"/>
      <c r="G59" s="104"/>
      <c r="I59" s="129" t="str">
        <f t="shared" si="0"/>
        <v/>
      </c>
      <c r="J59" s="129" t="str">
        <f t="shared" si="1"/>
        <v/>
      </c>
    </row>
    <row r="60" spans="1:10" x14ac:dyDescent="0.25">
      <c r="A60" s="104"/>
      <c r="B60" s="104"/>
      <c r="C60" s="104"/>
      <c r="D60" s="104"/>
      <c r="E60" s="104"/>
      <c r="F60" s="104"/>
      <c r="G60" s="104"/>
      <c r="I60" s="129" t="str">
        <f t="shared" si="0"/>
        <v/>
      </c>
      <c r="J60" s="129" t="str">
        <f t="shared" si="1"/>
        <v/>
      </c>
    </row>
    <row r="61" spans="1:10" x14ac:dyDescent="0.25">
      <c r="A61" s="104"/>
      <c r="B61" s="104"/>
      <c r="C61" s="104"/>
      <c r="D61" s="104"/>
      <c r="E61" s="104"/>
      <c r="F61" s="104"/>
      <c r="G61" s="104"/>
      <c r="I61" s="129" t="str">
        <f t="shared" si="0"/>
        <v/>
      </c>
      <c r="J61" s="129" t="str">
        <f t="shared" si="1"/>
        <v/>
      </c>
    </row>
    <row r="62" spans="1:10" x14ac:dyDescent="0.25">
      <c r="A62" s="104"/>
      <c r="B62" s="104"/>
      <c r="C62" s="104"/>
      <c r="D62" s="104"/>
      <c r="E62" s="104"/>
      <c r="F62" s="104"/>
      <c r="G62" s="104"/>
      <c r="I62" s="129" t="str">
        <f t="shared" si="0"/>
        <v/>
      </c>
      <c r="J62" s="129" t="str">
        <f t="shared" si="1"/>
        <v/>
      </c>
    </row>
    <row r="63" spans="1:10" x14ac:dyDescent="0.25">
      <c r="A63" s="104"/>
      <c r="B63" s="104"/>
      <c r="C63" s="104"/>
      <c r="D63" s="104"/>
      <c r="E63" s="104"/>
      <c r="F63" s="104"/>
      <c r="G63" s="104"/>
      <c r="I63" s="129" t="str">
        <f t="shared" si="0"/>
        <v/>
      </c>
      <c r="J63" s="129" t="str">
        <f t="shared" si="1"/>
        <v/>
      </c>
    </row>
    <row r="64" spans="1:10" x14ac:dyDescent="0.25">
      <c r="A64" s="104"/>
      <c r="B64" s="104"/>
      <c r="C64" s="104"/>
      <c r="D64" s="104"/>
      <c r="E64" s="104"/>
      <c r="F64" s="104"/>
      <c r="G64" s="104"/>
      <c r="I64" s="129" t="str">
        <f t="shared" si="0"/>
        <v/>
      </c>
      <c r="J64" s="129" t="str">
        <f t="shared" si="1"/>
        <v/>
      </c>
    </row>
    <row r="65" spans="1:10" x14ac:dyDescent="0.25">
      <c r="A65" s="104"/>
      <c r="B65" s="104"/>
      <c r="C65" s="104"/>
      <c r="D65" s="104"/>
      <c r="E65" s="104"/>
      <c r="F65" s="104"/>
      <c r="G65" s="104"/>
      <c r="I65" s="129" t="str">
        <f t="shared" si="0"/>
        <v/>
      </c>
      <c r="J65" s="129" t="str">
        <f t="shared" si="1"/>
        <v/>
      </c>
    </row>
    <row r="66" spans="1:10" x14ac:dyDescent="0.25">
      <c r="A66" s="104"/>
      <c r="B66" s="104"/>
      <c r="C66" s="104"/>
      <c r="D66" s="104"/>
      <c r="E66" s="104"/>
      <c r="F66" s="104"/>
      <c r="G66" s="104"/>
      <c r="I66" s="129" t="str">
        <f t="shared" si="0"/>
        <v/>
      </c>
      <c r="J66" s="129" t="str">
        <f t="shared" si="1"/>
        <v/>
      </c>
    </row>
    <row r="67" spans="1:10" x14ac:dyDescent="0.25">
      <c r="A67" s="104"/>
      <c r="B67" s="104"/>
      <c r="C67" s="104"/>
      <c r="D67" s="104"/>
      <c r="E67" s="104"/>
      <c r="F67" s="104"/>
      <c r="G67" s="104"/>
      <c r="I67" s="129" t="str">
        <f t="shared" si="0"/>
        <v/>
      </c>
      <c r="J67" s="129" t="str">
        <f t="shared" si="1"/>
        <v/>
      </c>
    </row>
    <row r="68" spans="1:10" x14ac:dyDescent="0.25">
      <c r="A68" s="104"/>
      <c r="B68" s="104"/>
      <c r="C68" s="104"/>
      <c r="D68" s="104"/>
      <c r="E68" s="104"/>
      <c r="F68" s="104"/>
      <c r="G68" s="104"/>
      <c r="I68" s="129" t="str">
        <f t="shared" si="0"/>
        <v/>
      </c>
      <c r="J68" s="129" t="str">
        <f t="shared" si="1"/>
        <v/>
      </c>
    </row>
    <row r="69" spans="1:10" x14ac:dyDescent="0.25">
      <c r="A69" s="104"/>
      <c r="B69" s="104"/>
      <c r="C69" s="104"/>
      <c r="D69" s="104"/>
      <c r="E69" s="104"/>
      <c r="F69" s="104"/>
      <c r="G69" s="104"/>
      <c r="I69" s="129" t="str">
        <f t="shared" si="0"/>
        <v/>
      </c>
      <c r="J69" s="129" t="str">
        <f t="shared" si="1"/>
        <v/>
      </c>
    </row>
    <row r="70" spans="1:10" x14ac:dyDescent="0.25">
      <c r="A70" s="104"/>
      <c r="B70" s="104"/>
      <c r="C70" s="104"/>
      <c r="D70" s="104"/>
      <c r="E70" s="104"/>
      <c r="F70" s="104"/>
      <c r="G70" s="104"/>
      <c r="I70" s="129" t="str">
        <f t="shared" si="0"/>
        <v/>
      </c>
      <c r="J70" s="129" t="str">
        <f t="shared" si="1"/>
        <v/>
      </c>
    </row>
    <row r="71" spans="1:10" x14ac:dyDescent="0.25">
      <c r="A71" s="104"/>
      <c r="B71" s="104"/>
      <c r="C71" s="104"/>
      <c r="D71" s="104"/>
      <c r="E71" s="104"/>
      <c r="F71" s="104"/>
      <c r="G71" s="104"/>
      <c r="I71" s="129" t="str">
        <f t="shared" si="0"/>
        <v/>
      </c>
      <c r="J71" s="129" t="str">
        <f t="shared" si="1"/>
        <v/>
      </c>
    </row>
    <row r="72" spans="1:10" x14ac:dyDescent="0.25">
      <c r="A72" s="104"/>
      <c r="B72" s="104"/>
      <c r="C72" s="104"/>
      <c r="D72" s="104"/>
      <c r="E72" s="104"/>
      <c r="F72" s="104"/>
      <c r="G72" s="104"/>
      <c r="I72" s="129" t="str">
        <f t="shared" si="0"/>
        <v/>
      </c>
      <c r="J72" s="129" t="str">
        <f t="shared" si="1"/>
        <v/>
      </c>
    </row>
    <row r="73" spans="1:10" x14ac:dyDescent="0.25">
      <c r="A73" s="104"/>
      <c r="B73" s="104"/>
      <c r="C73" s="104"/>
      <c r="D73" s="104"/>
      <c r="E73" s="104"/>
      <c r="F73" s="104"/>
      <c r="G73" s="104"/>
      <c r="I73" s="129" t="str">
        <f t="shared" si="0"/>
        <v/>
      </c>
      <c r="J73" s="129" t="str">
        <f t="shared" si="1"/>
        <v/>
      </c>
    </row>
    <row r="74" spans="1:10" x14ac:dyDescent="0.25">
      <c r="A74" s="104"/>
      <c r="B74" s="104"/>
      <c r="C74" s="104"/>
      <c r="D74" s="104"/>
      <c r="E74" s="104"/>
      <c r="F74" s="104"/>
      <c r="G74" s="104"/>
      <c r="I74" s="129" t="str">
        <f t="shared" ref="I74:I137" si="2">+IF(G74&gt;0,H74/G74,"")</f>
        <v/>
      </c>
      <c r="J74" s="129" t="str">
        <f t="shared" ref="J74:J137" si="3">IF(I74="","",IF(I74&lt;=0.5,"Avance bajo",(IF(AND(I74&gt;0.5,I74&lt;=0.75),"Avance medio",IF(AND(I74&gt;0.75,I74&lt;=0.95),"Avance alto",IF(AND(I74&gt;0.95,I74&lt;=1),"Avance sobresaliente",IF(I74&gt;1,"Sobre ejecutado","")))))))</f>
        <v/>
      </c>
    </row>
    <row r="75" spans="1:10" x14ac:dyDescent="0.25">
      <c r="A75" s="104"/>
      <c r="B75" s="104"/>
      <c r="C75" s="104"/>
      <c r="D75" s="104"/>
      <c r="E75" s="104"/>
      <c r="F75" s="104"/>
      <c r="G75" s="104"/>
      <c r="I75" s="129" t="str">
        <f t="shared" si="2"/>
        <v/>
      </c>
      <c r="J75" s="129" t="str">
        <f t="shared" si="3"/>
        <v/>
      </c>
    </row>
    <row r="76" spans="1:10" x14ac:dyDescent="0.25">
      <c r="A76" s="104"/>
      <c r="B76" s="104"/>
      <c r="C76" s="104"/>
      <c r="D76" s="104"/>
      <c r="E76" s="104"/>
      <c r="F76" s="104"/>
      <c r="G76" s="104"/>
      <c r="I76" s="129" t="str">
        <f t="shared" si="2"/>
        <v/>
      </c>
      <c r="J76" s="129" t="str">
        <f t="shared" si="3"/>
        <v/>
      </c>
    </row>
    <row r="77" spans="1:10" x14ac:dyDescent="0.25">
      <c r="A77" s="104"/>
      <c r="B77" s="104"/>
      <c r="C77" s="104"/>
      <c r="D77" s="104"/>
      <c r="E77" s="104"/>
      <c r="F77" s="104"/>
      <c r="G77" s="104"/>
      <c r="I77" s="129" t="str">
        <f t="shared" si="2"/>
        <v/>
      </c>
      <c r="J77" s="129" t="str">
        <f t="shared" si="3"/>
        <v/>
      </c>
    </row>
    <row r="78" spans="1:10" x14ac:dyDescent="0.25">
      <c r="A78" s="104"/>
      <c r="B78" s="104"/>
      <c r="C78" s="104"/>
      <c r="D78" s="104"/>
      <c r="E78" s="104"/>
      <c r="F78" s="104"/>
      <c r="G78" s="104"/>
      <c r="I78" s="129" t="str">
        <f t="shared" si="2"/>
        <v/>
      </c>
      <c r="J78" s="129" t="str">
        <f t="shared" si="3"/>
        <v/>
      </c>
    </row>
    <row r="79" spans="1:10" x14ac:dyDescent="0.25">
      <c r="A79" s="104"/>
      <c r="B79" s="104"/>
      <c r="C79" s="104"/>
      <c r="D79" s="104"/>
      <c r="E79" s="104"/>
      <c r="I79" s="129" t="str">
        <f t="shared" si="2"/>
        <v/>
      </c>
      <c r="J79" s="129" t="str">
        <f t="shared" si="3"/>
        <v/>
      </c>
    </row>
    <row r="80" spans="1:10" x14ac:dyDescent="0.25">
      <c r="A80" s="104"/>
      <c r="B80" s="104"/>
      <c r="C80" s="104"/>
      <c r="D80" s="104"/>
      <c r="E80" s="104"/>
      <c r="I80" s="129" t="str">
        <f t="shared" si="2"/>
        <v/>
      </c>
      <c r="J80" s="129" t="str">
        <f t="shared" si="3"/>
        <v/>
      </c>
    </row>
    <row r="81" spans="1:10" x14ac:dyDescent="0.25">
      <c r="A81" s="104"/>
      <c r="B81" s="104"/>
      <c r="C81" s="104"/>
      <c r="D81" s="104"/>
      <c r="E81" s="104"/>
      <c r="I81" s="129" t="str">
        <f t="shared" si="2"/>
        <v/>
      </c>
      <c r="J81" s="129" t="str">
        <f t="shared" si="3"/>
        <v/>
      </c>
    </row>
    <row r="82" spans="1:10" x14ac:dyDescent="0.25">
      <c r="A82" s="104"/>
      <c r="B82" s="104"/>
      <c r="C82" s="104"/>
      <c r="D82" s="104"/>
      <c r="E82" s="104"/>
      <c r="I82" s="129" t="str">
        <f t="shared" si="2"/>
        <v/>
      </c>
      <c r="J82" s="129" t="str">
        <f t="shared" si="3"/>
        <v/>
      </c>
    </row>
    <row r="83" spans="1:10" x14ac:dyDescent="0.25">
      <c r="A83" s="104"/>
      <c r="B83" s="104"/>
      <c r="C83" s="104"/>
      <c r="D83" s="104"/>
      <c r="E83" s="104"/>
      <c r="I83" s="129" t="str">
        <f t="shared" si="2"/>
        <v/>
      </c>
      <c r="J83" s="129" t="str">
        <f t="shared" si="3"/>
        <v/>
      </c>
    </row>
    <row r="84" spans="1:10" x14ac:dyDescent="0.25">
      <c r="A84" s="104"/>
      <c r="B84" s="104"/>
      <c r="C84" s="104"/>
      <c r="D84" s="104"/>
      <c r="E84" s="104"/>
      <c r="I84" s="129" t="str">
        <f t="shared" si="2"/>
        <v/>
      </c>
      <c r="J84" s="129" t="str">
        <f t="shared" si="3"/>
        <v/>
      </c>
    </row>
    <row r="85" spans="1:10" x14ac:dyDescent="0.25">
      <c r="A85" s="104"/>
      <c r="B85" s="104"/>
      <c r="C85" s="104"/>
      <c r="D85" s="104"/>
      <c r="E85" s="104"/>
      <c r="I85" s="129" t="str">
        <f t="shared" si="2"/>
        <v/>
      </c>
      <c r="J85" s="129" t="str">
        <f t="shared" si="3"/>
        <v/>
      </c>
    </row>
    <row r="86" spans="1:10" x14ac:dyDescent="0.25">
      <c r="A86" s="104"/>
      <c r="B86" s="104"/>
      <c r="C86" s="104"/>
      <c r="D86" s="104"/>
      <c r="E86" s="104"/>
      <c r="I86" s="129" t="str">
        <f t="shared" si="2"/>
        <v/>
      </c>
      <c r="J86" s="129" t="str">
        <f t="shared" si="3"/>
        <v/>
      </c>
    </row>
    <row r="87" spans="1:10" x14ac:dyDescent="0.25">
      <c r="A87" s="104"/>
      <c r="B87" s="104"/>
      <c r="C87" s="104"/>
      <c r="D87" s="104"/>
      <c r="E87" s="104"/>
      <c r="I87" s="129" t="str">
        <f t="shared" si="2"/>
        <v/>
      </c>
      <c r="J87" s="129" t="str">
        <f t="shared" si="3"/>
        <v/>
      </c>
    </row>
    <row r="88" spans="1:10" x14ac:dyDescent="0.25">
      <c r="A88" s="104"/>
      <c r="B88" s="104"/>
      <c r="C88" s="104"/>
      <c r="D88" s="104"/>
      <c r="E88" s="104"/>
      <c r="I88" s="129" t="str">
        <f t="shared" si="2"/>
        <v/>
      </c>
      <c r="J88" s="129" t="str">
        <f t="shared" si="3"/>
        <v/>
      </c>
    </row>
    <row r="89" spans="1:10" x14ac:dyDescent="0.25">
      <c r="A89" s="104"/>
      <c r="B89" s="104"/>
      <c r="C89" s="104"/>
      <c r="D89" s="104"/>
      <c r="E89" s="104"/>
      <c r="I89" s="129" t="str">
        <f t="shared" si="2"/>
        <v/>
      </c>
      <c r="J89" s="129" t="str">
        <f t="shared" si="3"/>
        <v/>
      </c>
    </row>
    <row r="90" spans="1:10" x14ac:dyDescent="0.25">
      <c r="A90" s="104"/>
      <c r="B90" s="104"/>
      <c r="C90" s="104"/>
      <c r="D90" s="104"/>
      <c r="E90" s="104"/>
      <c r="I90" s="129" t="str">
        <f t="shared" si="2"/>
        <v/>
      </c>
      <c r="J90" s="129" t="str">
        <f t="shared" si="3"/>
        <v/>
      </c>
    </row>
    <row r="91" spans="1:10" x14ac:dyDescent="0.25">
      <c r="A91" s="104"/>
      <c r="B91" s="104"/>
      <c r="C91" s="104"/>
      <c r="D91" s="104"/>
      <c r="E91" s="104"/>
      <c r="I91" s="129" t="str">
        <f t="shared" si="2"/>
        <v/>
      </c>
      <c r="J91" s="129" t="str">
        <f t="shared" si="3"/>
        <v/>
      </c>
    </row>
    <row r="92" spans="1:10" x14ac:dyDescent="0.25">
      <c r="A92" s="104"/>
      <c r="B92" s="104"/>
      <c r="C92" s="104"/>
      <c r="D92" s="104"/>
      <c r="E92" s="104"/>
      <c r="I92" s="129" t="str">
        <f t="shared" si="2"/>
        <v/>
      </c>
      <c r="J92" s="129" t="str">
        <f t="shared" si="3"/>
        <v/>
      </c>
    </row>
    <row r="93" spans="1:10" x14ac:dyDescent="0.25">
      <c r="A93" s="104"/>
      <c r="B93" s="104"/>
      <c r="C93" s="104"/>
      <c r="D93" s="104"/>
      <c r="E93" s="104"/>
      <c r="I93" s="129" t="str">
        <f t="shared" si="2"/>
        <v/>
      </c>
      <c r="J93" s="129" t="str">
        <f t="shared" si="3"/>
        <v/>
      </c>
    </row>
    <row r="94" spans="1:10" x14ac:dyDescent="0.25">
      <c r="A94" s="104"/>
      <c r="B94" s="104"/>
      <c r="C94" s="104"/>
      <c r="D94" s="104"/>
      <c r="E94" s="104"/>
      <c r="I94" s="129" t="str">
        <f t="shared" si="2"/>
        <v/>
      </c>
      <c r="J94" s="129" t="str">
        <f t="shared" si="3"/>
        <v/>
      </c>
    </row>
    <row r="95" spans="1:10" x14ac:dyDescent="0.25">
      <c r="A95" s="104"/>
      <c r="B95" s="104"/>
      <c r="C95" s="104"/>
      <c r="D95" s="104"/>
      <c r="E95" s="104"/>
      <c r="I95" s="129" t="str">
        <f t="shared" si="2"/>
        <v/>
      </c>
      <c r="J95" s="129" t="str">
        <f t="shared" si="3"/>
        <v/>
      </c>
    </row>
    <row r="96" spans="1:10" x14ac:dyDescent="0.25">
      <c r="A96" s="104"/>
      <c r="B96" s="104"/>
      <c r="C96" s="104"/>
      <c r="D96" s="104"/>
      <c r="E96" s="104"/>
      <c r="I96" s="129" t="str">
        <f t="shared" si="2"/>
        <v/>
      </c>
      <c r="J96" s="129" t="str">
        <f t="shared" si="3"/>
        <v/>
      </c>
    </row>
    <row r="97" spans="1:10" x14ac:dyDescent="0.25">
      <c r="A97" s="104"/>
      <c r="B97" s="104"/>
      <c r="C97" s="104"/>
      <c r="D97" s="104"/>
      <c r="E97" s="104"/>
      <c r="I97" s="129" t="str">
        <f t="shared" si="2"/>
        <v/>
      </c>
      <c r="J97" s="129" t="str">
        <f t="shared" si="3"/>
        <v/>
      </c>
    </row>
    <row r="98" spans="1:10" x14ac:dyDescent="0.25">
      <c r="A98" s="104"/>
      <c r="B98" s="104"/>
      <c r="C98" s="104"/>
      <c r="D98" s="104"/>
      <c r="E98" s="104"/>
      <c r="I98" s="129" t="str">
        <f t="shared" si="2"/>
        <v/>
      </c>
      <c r="J98" s="129" t="str">
        <f t="shared" si="3"/>
        <v/>
      </c>
    </row>
    <row r="99" spans="1:10" x14ac:dyDescent="0.25">
      <c r="A99" s="104"/>
      <c r="B99" s="104"/>
      <c r="C99" s="104"/>
      <c r="D99" s="104"/>
      <c r="E99" s="104"/>
      <c r="I99" s="129" t="str">
        <f t="shared" si="2"/>
        <v/>
      </c>
      <c r="J99" s="129" t="str">
        <f t="shared" si="3"/>
        <v/>
      </c>
    </row>
    <row r="100" spans="1:10" x14ac:dyDescent="0.25">
      <c r="A100" s="104"/>
      <c r="B100" s="104"/>
      <c r="C100" s="104"/>
      <c r="D100" s="104"/>
      <c r="E100" s="104"/>
      <c r="I100" s="129" t="str">
        <f t="shared" si="2"/>
        <v/>
      </c>
      <c r="J100" s="129" t="str">
        <f t="shared" si="3"/>
        <v/>
      </c>
    </row>
    <row r="101" spans="1:10" x14ac:dyDescent="0.25">
      <c r="A101" s="104"/>
      <c r="B101" s="104"/>
      <c r="C101" s="104"/>
      <c r="D101" s="104"/>
      <c r="E101" s="104"/>
      <c r="I101" s="129" t="str">
        <f t="shared" si="2"/>
        <v/>
      </c>
      <c r="J101" s="129" t="str">
        <f t="shared" si="3"/>
        <v/>
      </c>
    </row>
    <row r="102" spans="1:10" x14ac:dyDescent="0.25">
      <c r="A102" s="104"/>
      <c r="B102" s="104"/>
      <c r="C102" s="104"/>
      <c r="D102" s="104"/>
      <c r="E102" s="104"/>
      <c r="I102" s="129" t="str">
        <f t="shared" si="2"/>
        <v/>
      </c>
      <c r="J102" s="129" t="str">
        <f t="shared" si="3"/>
        <v/>
      </c>
    </row>
    <row r="103" spans="1:10" x14ac:dyDescent="0.25">
      <c r="A103" s="104"/>
      <c r="B103" s="104"/>
      <c r="C103" s="104"/>
      <c r="D103" s="104"/>
      <c r="E103" s="104"/>
      <c r="I103" s="129" t="str">
        <f t="shared" si="2"/>
        <v/>
      </c>
      <c r="J103" s="129" t="str">
        <f t="shared" si="3"/>
        <v/>
      </c>
    </row>
    <row r="104" spans="1:10" x14ac:dyDescent="0.25">
      <c r="A104" s="104"/>
      <c r="B104" s="104"/>
      <c r="C104" s="104"/>
      <c r="D104" s="104"/>
      <c r="E104" s="104"/>
      <c r="I104" s="129" t="str">
        <f t="shared" si="2"/>
        <v/>
      </c>
      <c r="J104" s="129" t="str">
        <f t="shared" si="3"/>
        <v/>
      </c>
    </row>
    <row r="105" spans="1:10" x14ac:dyDescent="0.25">
      <c r="A105" s="104"/>
      <c r="B105" s="104"/>
      <c r="C105" s="104"/>
      <c r="D105" s="104"/>
      <c r="E105" s="104"/>
      <c r="I105" s="129" t="str">
        <f t="shared" si="2"/>
        <v/>
      </c>
      <c r="J105" s="129" t="str">
        <f t="shared" si="3"/>
        <v/>
      </c>
    </row>
    <row r="106" spans="1:10" x14ac:dyDescent="0.25">
      <c r="A106" s="104"/>
      <c r="B106" s="104"/>
      <c r="C106" s="104"/>
      <c r="D106" s="104"/>
      <c r="E106" s="104"/>
      <c r="I106" s="129" t="str">
        <f t="shared" si="2"/>
        <v/>
      </c>
      <c r="J106" s="129" t="str">
        <f t="shared" si="3"/>
        <v/>
      </c>
    </row>
    <row r="107" spans="1:10" x14ac:dyDescent="0.25">
      <c r="A107" s="104"/>
      <c r="B107" s="104"/>
      <c r="C107" s="104"/>
      <c r="D107" s="104"/>
      <c r="E107" s="104"/>
      <c r="I107" s="129" t="str">
        <f t="shared" si="2"/>
        <v/>
      </c>
      <c r="J107" s="129" t="str">
        <f t="shared" si="3"/>
        <v/>
      </c>
    </row>
    <row r="108" spans="1:10" x14ac:dyDescent="0.25">
      <c r="A108" s="104"/>
      <c r="B108" s="104"/>
      <c r="C108" s="104"/>
      <c r="D108" s="104"/>
      <c r="E108" s="104"/>
      <c r="I108" s="129" t="str">
        <f t="shared" si="2"/>
        <v/>
      </c>
      <c r="J108" s="129" t="str">
        <f t="shared" si="3"/>
        <v/>
      </c>
    </row>
    <row r="109" spans="1:10" x14ac:dyDescent="0.25">
      <c r="A109" s="104"/>
      <c r="B109" s="104"/>
      <c r="C109" s="104"/>
      <c r="D109" s="104"/>
      <c r="E109" s="104"/>
      <c r="I109" s="129" t="str">
        <f t="shared" si="2"/>
        <v/>
      </c>
      <c r="J109" s="129" t="str">
        <f t="shared" si="3"/>
        <v/>
      </c>
    </row>
    <row r="110" spans="1:10" x14ac:dyDescent="0.25">
      <c r="A110" s="104"/>
      <c r="B110" s="104"/>
      <c r="C110" s="104"/>
      <c r="D110" s="104"/>
      <c r="E110" s="104"/>
      <c r="I110" s="129" t="str">
        <f t="shared" si="2"/>
        <v/>
      </c>
      <c r="J110" s="129" t="str">
        <f t="shared" si="3"/>
        <v/>
      </c>
    </row>
    <row r="111" spans="1:10" x14ac:dyDescent="0.25">
      <c r="A111" s="104"/>
      <c r="B111" s="104"/>
      <c r="C111" s="104"/>
      <c r="D111" s="104"/>
      <c r="E111" s="104"/>
      <c r="I111" s="129" t="str">
        <f t="shared" si="2"/>
        <v/>
      </c>
      <c r="J111" s="129" t="str">
        <f t="shared" si="3"/>
        <v/>
      </c>
    </row>
    <row r="112" spans="1:10" x14ac:dyDescent="0.25">
      <c r="A112" s="104"/>
      <c r="B112" s="104"/>
      <c r="C112" s="104"/>
      <c r="D112" s="104"/>
      <c r="E112" s="104"/>
      <c r="I112" s="129" t="str">
        <f t="shared" si="2"/>
        <v/>
      </c>
      <c r="J112" s="129" t="str">
        <f t="shared" si="3"/>
        <v/>
      </c>
    </row>
    <row r="113" spans="1:10" x14ac:dyDescent="0.25">
      <c r="A113" s="104"/>
      <c r="B113" s="104"/>
      <c r="C113" s="104"/>
      <c r="D113" s="104"/>
      <c r="E113" s="104"/>
      <c r="I113" s="129" t="str">
        <f t="shared" si="2"/>
        <v/>
      </c>
      <c r="J113" s="129" t="str">
        <f t="shared" si="3"/>
        <v/>
      </c>
    </row>
    <row r="114" spans="1:10" x14ac:dyDescent="0.25">
      <c r="A114" s="104"/>
      <c r="B114" s="104"/>
      <c r="C114" s="104"/>
      <c r="D114" s="104"/>
      <c r="E114" s="104"/>
      <c r="I114" s="129" t="str">
        <f t="shared" si="2"/>
        <v/>
      </c>
      <c r="J114" s="129" t="str">
        <f t="shared" si="3"/>
        <v/>
      </c>
    </row>
    <row r="115" spans="1:10" x14ac:dyDescent="0.25">
      <c r="A115" s="104"/>
      <c r="B115" s="104"/>
      <c r="C115" s="104"/>
      <c r="D115" s="104"/>
      <c r="E115" s="104"/>
      <c r="I115" s="129" t="str">
        <f t="shared" si="2"/>
        <v/>
      </c>
      <c r="J115" s="129" t="str">
        <f t="shared" si="3"/>
        <v/>
      </c>
    </row>
    <row r="116" spans="1:10" x14ac:dyDescent="0.25">
      <c r="A116" s="104"/>
      <c r="B116" s="104"/>
      <c r="C116" s="104"/>
      <c r="D116" s="104"/>
      <c r="E116" s="104"/>
      <c r="I116" s="129" t="str">
        <f t="shared" si="2"/>
        <v/>
      </c>
      <c r="J116" s="129" t="str">
        <f t="shared" si="3"/>
        <v/>
      </c>
    </row>
    <row r="117" spans="1:10" x14ac:dyDescent="0.25">
      <c r="A117" s="104"/>
      <c r="B117" s="104"/>
      <c r="C117" s="104"/>
      <c r="D117" s="104"/>
      <c r="E117" s="104"/>
      <c r="I117" s="129" t="str">
        <f t="shared" si="2"/>
        <v/>
      </c>
      <c r="J117" s="129" t="str">
        <f t="shared" si="3"/>
        <v/>
      </c>
    </row>
    <row r="118" spans="1:10" x14ac:dyDescent="0.25">
      <c r="A118" s="104"/>
      <c r="B118" s="104"/>
      <c r="C118" s="104"/>
      <c r="D118" s="104"/>
      <c r="E118" s="104"/>
      <c r="I118" s="129" t="str">
        <f t="shared" si="2"/>
        <v/>
      </c>
      <c r="J118" s="129" t="str">
        <f t="shared" si="3"/>
        <v/>
      </c>
    </row>
    <row r="119" spans="1:10" x14ac:dyDescent="0.25">
      <c r="A119" s="104"/>
      <c r="B119" s="104"/>
      <c r="C119" s="104"/>
      <c r="D119" s="104"/>
      <c r="E119" s="104"/>
      <c r="I119" s="129" t="str">
        <f t="shared" si="2"/>
        <v/>
      </c>
      <c r="J119" s="129" t="str">
        <f t="shared" si="3"/>
        <v/>
      </c>
    </row>
    <row r="120" spans="1:10" x14ac:dyDescent="0.25">
      <c r="A120" s="104"/>
      <c r="B120" s="104"/>
      <c r="C120" s="104"/>
      <c r="D120" s="104"/>
      <c r="E120" s="104"/>
      <c r="I120" s="129" t="str">
        <f t="shared" si="2"/>
        <v/>
      </c>
      <c r="J120" s="129" t="str">
        <f t="shared" si="3"/>
        <v/>
      </c>
    </row>
    <row r="121" spans="1:10" x14ac:dyDescent="0.25">
      <c r="A121" s="104"/>
      <c r="B121" s="104"/>
      <c r="C121" s="104"/>
      <c r="D121" s="104"/>
      <c r="E121" s="104"/>
      <c r="I121" s="129" t="str">
        <f t="shared" si="2"/>
        <v/>
      </c>
      <c r="J121" s="129" t="str">
        <f t="shared" si="3"/>
        <v/>
      </c>
    </row>
    <row r="122" spans="1:10" x14ac:dyDescent="0.25">
      <c r="A122" s="104"/>
      <c r="B122" s="104"/>
      <c r="C122" s="104"/>
      <c r="D122" s="104"/>
      <c r="E122" s="104"/>
      <c r="I122" s="129" t="str">
        <f t="shared" si="2"/>
        <v/>
      </c>
      <c r="J122" s="129" t="str">
        <f t="shared" si="3"/>
        <v/>
      </c>
    </row>
    <row r="123" spans="1:10" x14ac:dyDescent="0.25">
      <c r="A123" s="104"/>
      <c r="B123" s="104"/>
      <c r="C123" s="104"/>
      <c r="D123" s="104"/>
      <c r="E123" s="104"/>
      <c r="I123" s="129" t="str">
        <f t="shared" si="2"/>
        <v/>
      </c>
      <c r="J123" s="129" t="str">
        <f t="shared" si="3"/>
        <v/>
      </c>
    </row>
    <row r="124" spans="1:10" x14ac:dyDescent="0.25">
      <c r="A124" s="104"/>
      <c r="B124" s="104"/>
      <c r="C124" s="104"/>
      <c r="D124" s="104"/>
      <c r="E124" s="104"/>
      <c r="I124" s="129" t="str">
        <f t="shared" si="2"/>
        <v/>
      </c>
      <c r="J124" s="129" t="str">
        <f t="shared" si="3"/>
        <v/>
      </c>
    </row>
    <row r="125" spans="1:10" x14ac:dyDescent="0.25">
      <c r="A125" s="104"/>
      <c r="B125" s="104"/>
      <c r="C125" s="104"/>
      <c r="D125" s="104"/>
      <c r="E125" s="104"/>
      <c r="I125" s="129" t="str">
        <f t="shared" si="2"/>
        <v/>
      </c>
      <c r="J125" s="129" t="str">
        <f t="shared" si="3"/>
        <v/>
      </c>
    </row>
    <row r="126" spans="1:10" x14ac:dyDescent="0.25">
      <c r="A126" s="104"/>
      <c r="B126" s="104"/>
      <c r="C126" s="104"/>
      <c r="D126" s="104"/>
      <c r="E126" s="104"/>
      <c r="I126" s="129" t="str">
        <f t="shared" si="2"/>
        <v/>
      </c>
      <c r="J126" s="129" t="str">
        <f t="shared" si="3"/>
        <v/>
      </c>
    </row>
    <row r="127" spans="1:10" x14ac:dyDescent="0.25">
      <c r="A127" s="104"/>
      <c r="B127" s="104"/>
      <c r="C127" s="104"/>
      <c r="D127" s="104"/>
      <c r="E127" s="104"/>
      <c r="I127" s="129" t="str">
        <f t="shared" si="2"/>
        <v/>
      </c>
      <c r="J127" s="129" t="str">
        <f t="shared" si="3"/>
        <v/>
      </c>
    </row>
    <row r="128" spans="1:10" x14ac:dyDescent="0.25">
      <c r="A128" s="104"/>
      <c r="B128" s="104"/>
      <c r="C128" s="104"/>
      <c r="D128" s="104"/>
      <c r="E128" s="104"/>
      <c r="I128" s="129" t="str">
        <f t="shared" si="2"/>
        <v/>
      </c>
      <c r="J128" s="129" t="str">
        <f t="shared" si="3"/>
        <v/>
      </c>
    </row>
    <row r="129" spans="1:10" x14ac:dyDescent="0.25">
      <c r="A129" s="104"/>
      <c r="B129" s="104"/>
      <c r="C129" s="104"/>
      <c r="D129" s="104"/>
      <c r="E129" s="104"/>
      <c r="I129" s="129" t="str">
        <f t="shared" si="2"/>
        <v/>
      </c>
      <c r="J129" s="129" t="str">
        <f t="shared" si="3"/>
        <v/>
      </c>
    </row>
    <row r="130" spans="1:10" x14ac:dyDescent="0.25">
      <c r="A130" s="104"/>
      <c r="B130" s="104"/>
      <c r="C130" s="104"/>
      <c r="D130" s="104"/>
      <c r="E130" s="104"/>
      <c r="I130" s="129" t="str">
        <f t="shared" si="2"/>
        <v/>
      </c>
      <c r="J130" s="129" t="str">
        <f t="shared" si="3"/>
        <v/>
      </c>
    </row>
    <row r="131" spans="1:10" x14ac:dyDescent="0.25">
      <c r="A131" s="104"/>
      <c r="B131" s="104"/>
      <c r="C131" s="104"/>
      <c r="D131" s="104"/>
      <c r="E131" s="104"/>
      <c r="I131" s="129" t="str">
        <f t="shared" si="2"/>
        <v/>
      </c>
      <c r="J131" s="129" t="str">
        <f t="shared" si="3"/>
        <v/>
      </c>
    </row>
    <row r="132" spans="1:10" x14ac:dyDescent="0.25">
      <c r="A132" s="104"/>
      <c r="B132" s="104"/>
      <c r="C132" s="104"/>
      <c r="D132" s="104"/>
      <c r="E132" s="104"/>
      <c r="I132" s="129" t="str">
        <f t="shared" si="2"/>
        <v/>
      </c>
      <c r="J132" s="129" t="str">
        <f t="shared" si="3"/>
        <v/>
      </c>
    </row>
    <row r="133" spans="1:10" x14ac:dyDescent="0.25">
      <c r="A133" s="104"/>
      <c r="B133" s="104"/>
      <c r="C133" s="104"/>
      <c r="D133" s="104"/>
      <c r="E133" s="104"/>
      <c r="I133" s="129" t="str">
        <f t="shared" si="2"/>
        <v/>
      </c>
      <c r="J133" s="129" t="str">
        <f t="shared" si="3"/>
        <v/>
      </c>
    </row>
    <row r="134" spans="1:10" x14ac:dyDescent="0.25">
      <c r="A134" s="104"/>
      <c r="B134" s="104"/>
      <c r="C134" s="104"/>
      <c r="D134" s="104"/>
      <c r="E134" s="104"/>
      <c r="I134" s="129" t="str">
        <f t="shared" si="2"/>
        <v/>
      </c>
      <c r="J134" s="129" t="str">
        <f t="shared" si="3"/>
        <v/>
      </c>
    </row>
    <row r="135" spans="1:10" x14ac:dyDescent="0.25">
      <c r="A135" s="104"/>
      <c r="B135" s="104"/>
      <c r="C135" s="104"/>
      <c r="D135" s="104"/>
      <c r="E135" s="104"/>
      <c r="I135" s="129" t="str">
        <f t="shared" si="2"/>
        <v/>
      </c>
      <c r="J135" s="129" t="str">
        <f t="shared" si="3"/>
        <v/>
      </c>
    </row>
    <row r="136" spans="1:10" x14ac:dyDescent="0.25">
      <c r="A136" s="104"/>
      <c r="B136" s="104"/>
      <c r="C136" s="104"/>
      <c r="D136" s="104"/>
      <c r="E136" s="104"/>
      <c r="I136" s="129" t="str">
        <f t="shared" si="2"/>
        <v/>
      </c>
      <c r="J136" s="129" t="str">
        <f t="shared" si="3"/>
        <v/>
      </c>
    </row>
    <row r="137" spans="1:10" x14ac:dyDescent="0.25">
      <c r="A137" s="104"/>
      <c r="B137" s="104"/>
      <c r="C137" s="104"/>
      <c r="D137" s="104"/>
      <c r="E137" s="104"/>
      <c r="I137" s="129" t="str">
        <f t="shared" si="2"/>
        <v/>
      </c>
      <c r="J137" s="129" t="str">
        <f t="shared" si="3"/>
        <v/>
      </c>
    </row>
    <row r="138" spans="1:10" x14ac:dyDescent="0.25">
      <c r="A138" s="104"/>
      <c r="B138" s="104"/>
      <c r="C138" s="104"/>
      <c r="D138" s="104"/>
      <c r="E138" s="104"/>
      <c r="I138" s="129" t="str">
        <f t="shared" ref="I138:I201" si="4">+IF(G138&gt;0,H138/G138,"")</f>
        <v/>
      </c>
      <c r="J138" s="129" t="str">
        <f t="shared" ref="J138:J201" si="5">IF(I138="","",IF(I138&lt;=0.5,"Avance bajo",(IF(AND(I138&gt;0.5,I138&lt;=0.75),"Avance medio",IF(AND(I138&gt;0.75,I138&lt;=0.95),"Avance alto",IF(AND(I138&gt;0.95,I138&lt;=1),"Avance sobresaliente",IF(I138&gt;1,"Sobre ejecutado","")))))))</f>
        <v/>
      </c>
    </row>
    <row r="139" spans="1:10" x14ac:dyDescent="0.25">
      <c r="A139" s="104"/>
      <c r="B139" s="104"/>
      <c r="C139" s="104"/>
      <c r="D139" s="104"/>
      <c r="E139" s="104"/>
      <c r="I139" s="129" t="str">
        <f t="shared" si="4"/>
        <v/>
      </c>
      <c r="J139" s="129" t="str">
        <f t="shared" si="5"/>
        <v/>
      </c>
    </row>
    <row r="140" spans="1:10" x14ac:dyDescent="0.25">
      <c r="A140" s="104"/>
      <c r="B140" s="104"/>
      <c r="C140" s="104"/>
      <c r="D140" s="104"/>
      <c r="E140" s="104"/>
      <c r="I140" s="129" t="str">
        <f t="shared" si="4"/>
        <v/>
      </c>
      <c r="J140" s="129" t="str">
        <f t="shared" si="5"/>
        <v/>
      </c>
    </row>
    <row r="141" spans="1:10" x14ac:dyDescent="0.25">
      <c r="A141" s="104"/>
      <c r="B141" s="104"/>
      <c r="C141" s="104"/>
      <c r="D141" s="104"/>
      <c r="E141" s="104"/>
      <c r="I141" s="129" t="str">
        <f t="shared" si="4"/>
        <v/>
      </c>
      <c r="J141" s="129" t="str">
        <f t="shared" si="5"/>
        <v/>
      </c>
    </row>
    <row r="142" spans="1:10" x14ac:dyDescent="0.25">
      <c r="A142" s="104"/>
      <c r="B142" s="104"/>
      <c r="C142" s="104"/>
      <c r="D142" s="104"/>
      <c r="E142" s="104"/>
      <c r="I142" s="129" t="str">
        <f t="shared" si="4"/>
        <v/>
      </c>
      <c r="J142" s="129" t="str">
        <f t="shared" si="5"/>
        <v/>
      </c>
    </row>
    <row r="143" spans="1:10" x14ac:dyDescent="0.25">
      <c r="A143" s="104"/>
      <c r="B143" s="104"/>
      <c r="C143" s="104"/>
      <c r="D143" s="104"/>
      <c r="E143" s="104"/>
      <c r="I143" s="129" t="str">
        <f t="shared" si="4"/>
        <v/>
      </c>
      <c r="J143" s="129" t="str">
        <f t="shared" si="5"/>
        <v/>
      </c>
    </row>
    <row r="144" spans="1:10" x14ac:dyDescent="0.25">
      <c r="A144" s="104"/>
      <c r="B144" s="104"/>
      <c r="C144" s="104"/>
      <c r="D144" s="104"/>
      <c r="E144" s="104"/>
      <c r="I144" s="129" t="str">
        <f t="shared" si="4"/>
        <v/>
      </c>
      <c r="J144" s="129" t="str">
        <f t="shared" si="5"/>
        <v/>
      </c>
    </row>
    <row r="145" spans="1:10" x14ac:dyDescent="0.25">
      <c r="A145" s="104"/>
      <c r="B145" s="104"/>
      <c r="C145" s="104"/>
      <c r="D145" s="104"/>
      <c r="E145" s="104"/>
      <c r="I145" s="129" t="str">
        <f t="shared" si="4"/>
        <v/>
      </c>
      <c r="J145" s="129" t="str">
        <f t="shared" si="5"/>
        <v/>
      </c>
    </row>
    <row r="146" spans="1:10" x14ac:dyDescent="0.25">
      <c r="A146" s="104"/>
      <c r="B146" s="104"/>
      <c r="C146" s="104"/>
      <c r="D146" s="104"/>
      <c r="E146" s="104"/>
      <c r="I146" s="129" t="str">
        <f t="shared" si="4"/>
        <v/>
      </c>
      <c r="J146" s="129" t="str">
        <f t="shared" si="5"/>
        <v/>
      </c>
    </row>
    <row r="147" spans="1:10" x14ac:dyDescent="0.25">
      <c r="I147" s="129" t="str">
        <f t="shared" si="4"/>
        <v/>
      </c>
      <c r="J147" s="129" t="str">
        <f t="shared" si="5"/>
        <v/>
      </c>
    </row>
    <row r="148" spans="1:10" x14ac:dyDescent="0.25">
      <c r="I148" s="129" t="str">
        <f t="shared" si="4"/>
        <v/>
      </c>
      <c r="J148" s="129" t="str">
        <f t="shared" si="5"/>
        <v/>
      </c>
    </row>
    <row r="149" spans="1:10" x14ac:dyDescent="0.25">
      <c r="I149" s="129" t="str">
        <f t="shared" si="4"/>
        <v/>
      </c>
      <c r="J149" s="129" t="str">
        <f t="shared" si="5"/>
        <v/>
      </c>
    </row>
    <row r="150" spans="1:10" x14ac:dyDescent="0.25">
      <c r="I150" s="129" t="str">
        <f t="shared" si="4"/>
        <v/>
      </c>
      <c r="J150" s="129" t="str">
        <f t="shared" si="5"/>
        <v/>
      </c>
    </row>
    <row r="151" spans="1:10" x14ac:dyDescent="0.25">
      <c r="I151" s="129" t="str">
        <f t="shared" si="4"/>
        <v/>
      </c>
      <c r="J151" s="129" t="str">
        <f t="shared" si="5"/>
        <v/>
      </c>
    </row>
    <row r="152" spans="1:10" x14ac:dyDescent="0.25">
      <c r="I152" s="129" t="str">
        <f t="shared" si="4"/>
        <v/>
      </c>
      <c r="J152" s="129" t="str">
        <f t="shared" si="5"/>
        <v/>
      </c>
    </row>
    <row r="153" spans="1:10" x14ac:dyDescent="0.25">
      <c r="I153" s="129" t="str">
        <f t="shared" si="4"/>
        <v/>
      </c>
      <c r="J153" s="129" t="str">
        <f t="shared" si="5"/>
        <v/>
      </c>
    </row>
    <row r="154" spans="1:10" x14ac:dyDescent="0.25">
      <c r="I154" s="129" t="str">
        <f t="shared" si="4"/>
        <v/>
      </c>
      <c r="J154" s="129" t="str">
        <f t="shared" si="5"/>
        <v/>
      </c>
    </row>
    <row r="155" spans="1:10" x14ac:dyDescent="0.25">
      <c r="I155" s="129" t="str">
        <f t="shared" si="4"/>
        <v/>
      </c>
      <c r="J155" s="129" t="str">
        <f t="shared" si="5"/>
        <v/>
      </c>
    </row>
    <row r="156" spans="1:10" x14ac:dyDescent="0.25">
      <c r="I156" s="129" t="str">
        <f t="shared" si="4"/>
        <v/>
      </c>
      <c r="J156" s="129" t="str">
        <f t="shared" si="5"/>
        <v/>
      </c>
    </row>
    <row r="157" spans="1:10" x14ac:dyDescent="0.25">
      <c r="I157" s="129" t="str">
        <f t="shared" si="4"/>
        <v/>
      </c>
      <c r="J157" s="129" t="str">
        <f t="shared" si="5"/>
        <v/>
      </c>
    </row>
    <row r="158" spans="1:10" x14ac:dyDescent="0.25">
      <c r="I158" s="129" t="str">
        <f t="shared" si="4"/>
        <v/>
      </c>
      <c r="J158" s="129" t="str">
        <f t="shared" si="5"/>
        <v/>
      </c>
    </row>
    <row r="159" spans="1:10" x14ac:dyDescent="0.25">
      <c r="I159" s="129" t="str">
        <f t="shared" si="4"/>
        <v/>
      </c>
      <c r="J159" s="129" t="str">
        <f t="shared" si="5"/>
        <v/>
      </c>
    </row>
    <row r="160" spans="1:10" x14ac:dyDescent="0.25">
      <c r="I160" s="129" t="str">
        <f t="shared" si="4"/>
        <v/>
      </c>
      <c r="J160" s="129" t="str">
        <f t="shared" si="5"/>
        <v/>
      </c>
    </row>
    <row r="161" spans="9:10" x14ac:dyDescent="0.25">
      <c r="I161" s="129" t="str">
        <f t="shared" si="4"/>
        <v/>
      </c>
      <c r="J161" s="129" t="str">
        <f t="shared" si="5"/>
        <v/>
      </c>
    </row>
    <row r="162" spans="9:10" x14ac:dyDescent="0.25">
      <c r="I162" s="129" t="str">
        <f t="shared" si="4"/>
        <v/>
      </c>
      <c r="J162" s="129" t="str">
        <f t="shared" si="5"/>
        <v/>
      </c>
    </row>
    <row r="163" spans="9:10" x14ac:dyDescent="0.25">
      <c r="I163" s="129" t="str">
        <f t="shared" si="4"/>
        <v/>
      </c>
      <c r="J163" s="129" t="str">
        <f t="shared" si="5"/>
        <v/>
      </c>
    </row>
    <row r="164" spans="9:10" x14ac:dyDescent="0.25">
      <c r="I164" s="129" t="str">
        <f t="shared" si="4"/>
        <v/>
      </c>
      <c r="J164" s="129" t="str">
        <f t="shared" si="5"/>
        <v/>
      </c>
    </row>
    <row r="165" spans="9:10" x14ac:dyDescent="0.25">
      <c r="I165" s="129" t="str">
        <f t="shared" si="4"/>
        <v/>
      </c>
      <c r="J165" s="129" t="str">
        <f t="shared" si="5"/>
        <v/>
      </c>
    </row>
    <row r="166" spans="9:10" x14ac:dyDescent="0.25">
      <c r="I166" s="129" t="str">
        <f t="shared" si="4"/>
        <v/>
      </c>
      <c r="J166" s="129" t="str">
        <f t="shared" si="5"/>
        <v/>
      </c>
    </row>
    <row r="167" spans="9:10" x14ac:dyDescent="0.25">
      <c r="I167" s="129" t="str">
        <f t="shared" si="4"/>
        <v/>
      </c>
      <c r="J167" s="129" t="str">
        <f t="shared" si="5"/>
        <v/>
      </c>
    </row>
    <row r="168" spans="9:10" x14ac:dyDescent="0.25">
      <c r="I168" s="129" t="str">
        <f t="shared" si="4"/>
        <v/>
      </c>
      <c r="J168" s="129" t="str">
        <f t="shared" si="5"/>
        <v/>
      </c>
    </row>
    <row r="169" spans="9:10" x14ac:dyDescent="0.25">
      <c r="I169" s="129" t="str">
        <f t="shared" si="4"/>
        <v/>
      </c>
      <c r="J169" s="129" t="str">
        <f t="shared" si="5"/>
        <v/>
      </c>
    </row>
    <row r="170" spans="9:10" x14ac:dyDescent="0.25">
      <c r="I170" s="129" t="str">
        <f t="shared" si="4"/>
        <v/>
      </c>
      <c r="J170" s="129" t="str">
        <f t="shared" si="5"/>
        <v/>
      </c>
    </row>
    <row r="171" spans="9:10" x14ac:dyDescent="0.25">
      <c r="I171" s="129" t="str">
        <f t="shared" si="4"/>
        <v/>
      </c>
      <c r="J171" s="129" t="str">
        <f t="shared" si="5"/>
        <v/>
      </c>
    </row>
    <row r="172" spans="9:10" x14ac:dyDescent="0.25">
      <c r="I172" s="129" t="str">
        <f t="shared" si="4"/>
        <v/>
      </c>
      <c r="J172" s="129" t="str">
        <f t="shared" si="5"/>
        <v/>
      </c>
    </row>
    <row r="173" spans="9:10" x14ac:dyDescent="0.25">
      <c r="I173" s="129" t="str">
        <f t="shared" si="4"/>
        <v/>
      </c>
      <c r="J173" s="129" t="str">
        <f t="shared" si="5"/>
        <v/>
      </c>
    </row>
    <row r="174" spans="9:10" x14ac:dyDescent="0.25">
      <c r="I174" s="129" t="str">
        <f t="shared" si="4"/>
        <v/>
      </c>
      <c r="J174" s="129" t="str">
        <f t="shared" si="5"/>
        <v/>
      </c>
    </row>
    <row r="175" spans="9:10" x14ac:dyDescent="0.25">
      <c r="I175" s="129" t="str">
        <f t="shared" si="4"/>
        <v/>
      </c>
      <c r="J175" s="129" t="str">
        <f t="shared" si="5"/>
        <v/>
      </c>
    </row>
    <row r="176" spans="9:10" x14ac:dyDescent="0.25">
      <c r="I176" s="129" t="str">
        <f t="shared" si="4"/>
        <v/>
      </c>
      <c r="J176" s="129" t="str">
        <f t="shared" si="5"/>
        <v/>
      </c>
    </row>
    <row r="177" spans="9:10" x14ac:dyDescent="0.25">
      <c r="I177" s="129" t="str">
        <f t="shared" si="4"/>
        <v/>
      </c>
      <c r="J177" s="129" t="str">
        <f t="shared" si="5"/>
        <v/>
      </c>
    </row>
    <row r="178" spans="9:10" x14ac:dyDescent="0.25">
      <c r="I178" s="129" t="str">
        <f t="shared" si="4"/>
        <v/>
      </c>
      <c r="J178" s="129" t="str">
        <f t="shared" si="5"/>
        <v/>
      </c>
    </row>
    <row r="179" spans="9:10" x14ac:dyDescent="0.25">
      <c r="I179" s="129" t="str">
        <f t="shared" si="4"/>
        <v/>
      </c>
      <c r="J179" s="129" t="str">
        <f t="shared" si="5"/>
        <v/>
      </c>
    </row>
    <row r="180" spans="9:10" x14ac:dyDescent="0.25">
      <c r="I180" s="129" t="str">
        <f t="shared" si="4"/>
        <v/>
      </c>
      <c r="J180" s="129" t="str">
        <f t="shared" si="5"/>
        <v/>
      </c>
    </row>
    <row r="181" spans="9:10" x14ac:dyDescent="0.25">
      <c r="I181" s="129" t="str">
        <f t="shared" si="4"/>
        <v/>
      </c>
      <c r="J181" s="129" t="str">
        <f t="shared" si="5"/>
        <v/>
      </c>
    </row>
    <row r="182" spans="9:10" x14ac:dyDescent="0.25">
      <c r="I182" s="129" t="str">
        <f t="shared" si="4"/>
        <v/>
      </c>
      <c r="J182" s="129" t="str">
        <f t="shared" si="5"/>
        <v/>
      </c>
    </row>
    <row r="183" spans="9:10" x14ac:dyDescent="0.25">
      <c r="I183" s="129" t="str">
        <f t="shared" si="4"/>
        <v/>
      </c>
      <c r="J183" s="129" t="str">
        <f t="shared" si="5"/>
        <v/>
      </c>
    </row>
    <row r="184" spans="9:10" x14ac:dyDescent="0.25">
      <c r="I184" s="129" t="str">
        <f t="shared" si="4"/>
        <v/>
      </c>
      <c r="J184" s="129" t="str">
        <f t="shared" si="5"/>
        <v/>
      </c>
    </row>
    <row r="185" spans="9:10" x14ac:dyDescent="0.25">
      <c r="I185" s="129" t="str">
        <f t="shared" si="4"/>
        <v/>
      </c>
      <c r="J185" s="129" t="str">
        <f t="shared" si="5"/>
        <v/>
      </c>
    </row>
    <row r="186" spans="9:10" x14ac:dyDescent="0.25">
      <c r="I186" s="129" t="str">
        <f t="shared" si="4"/>
        <v/>
      </c>
      <c r="J186" s="129" t="str">
        <f t="shared" si="5"/>
        <v/>
      </c>
    </row>
    <row r="187" spans="9:10" x14ac:dyDescent="0.25">
      <c r="I187" s="129" t="str">
        <f t="shared" si="4"/>
        <v/>
      </c>
      <c r="J187" s="129" t="str">
        <f t="shared" si="5"/>
        <v/>
      </c>
    </row>
    <row r="188" spans="9:10" x14ac:dyDescent="0.25">
      <c r="I188" s="129" t="str">
        <f t="shared" si="4"/>
        <v/>
      </c>
      <c r="J188" s="129" t="str">
        <f t="shared" si="5"/>
        <v/>
      </c>
    </row>
    <row r="189" spans="9:10" x14ac:dyDescent="0.25">
      <c r="I189" s="129" t="str">
        <f t="shared" si="4"/>
        <v/>
      </c>
      <c r="J189" s="129" t="str">
        <f t="shared" si="5"/>
        <v/>
      </c>
    </row>
    <row r="190" spans="9:10" x14ac:dyDescent="0.25">
      <c r="I190" s="129" t="str">
        <f t="shared" si="4"/>
        <v/>
      </c>
      <c r="J190" s="129" t="str">
        <f t="shared" si="5"/>
        <v/>
      </c>
    </row>
    <row r="191" spans="9:10" x14ac:dyDescent="0.25">
      <c r="I191" s="129" t="str">
        <f t="shared" si="4"/>
        <v/>
      </c>
      <c r="J191" s="129" t="str">
        <f t="shared" si="5"/>
        <v/>
      </c>
    </row>
    <row r="192" spans="9:10" x14ac:dyDescent="0.25">
      <c r="I192" s="129" t="str">
        <f t="shared" si="4"/>
        <v/>
      </c>
      <c r="J192" s="129" t="str">
        <f t="shared" si="5"/>
        <v/>
      </c>
    </row>
    <row r="193" spans="9:10" x14ac:dyDescent="0.25">
      <c r="I193" s="129" t="str">
        <f t="shared" si="4"/>
        <v/>
      </c>
      <c r="J193" s="129" t="str">
        <f t="shared" si="5"/>
        <v/>
      </c>
    </row>
    <row r="194" spans="9:10" x14ac:dyDescent="0.25">
      <c r="I194" s="129" t="str">
        <f t="shared" si="4"/>
        <v/>
      </c>
      <c r="J194" s="129" t="str">
        <f t="shared" si="5"/>
        <v/>
      </c>
    </row>
    <row r="195" spans="9:10" x14ac:dyDescent="0.25">
      <c r="I195" s="129" t="str">
        <f t="shared" si="4"/>
        <v/>
      </c>
      <c r="J195" s="129" t="str">
        <f t="shared" si="5"/>
        <v/>
      </c>
    </row>
    <row r="196" spans="9:10" x14ac:dyDescent="0.25">
      <c r="I196" s="129" t="str">
        <f t="shared" si="4"/>
        <v/>
      </c>
      <c r="J196" s="129" t="str">
        <f t="shared" si="5"/>
        <v/>
      </c>
    </row>
    <row r="197" spans="9:10" x14ac:dyDescent="0.25">
      <c r="I197" s="129" t="str">
        <f t="shared" si="4"/>
        <v/>
      </c>
      <c r="J197" s="129" t="str">
        <f t="shared" si="5"/>
        <v/>
      </c>
    </row>
    <row r="198" spans="9:10" x14ac:dyDescent="0.25">
      <c r="I198" s="129" t="str">
        <f t="shared" si="4"/>
        <v/>
      </c>
      <c r="J198" s="129" t="str">
        <f t="shared" si="5"/>
        <v/>
      </c>
    </row>
    <row r="199" spans="9:10" x14ac:dyDescent="0.25">
      <c r="I199" s="129" t="str">
        <f t="shared" si="4"/>
        <v/>
      </c>
      <c r="J199" s="129" t="str">
        <f t="shared" si="5"/>
        <v/>
      </c>
    </row>
    <row r="200" spans="9:10" x14ac:dyDescent="0.25">
      <c r="I200" s="129" t="str">
        <f t="shared" si="4"/>
        <v/>
      </c>
      <c r="J200" s="129" t="str">
        <f t="shared" si="5"/>
        <v/>
      </c>
    </row>
    <row r="201" spans="9:10" x14ac:dyDescent="0.25">
      <c r="I201" s="129" t="str">
        <f t="shared" si="4"/>
        <v/>
      </c>
      <c r="J201" s="129" t="str">
        <f t="shared" si="5"/>
        <v/>
      </c>
    </row>
    <row r="202" spans="9:10" x14ac:dyDescent="0.25">
      <c r="I202" s="129" t="str">
        <f t="shared" ref="I202:I265" si="6">+IF(G202&gt;0,H202/G202,"")</f>
        <v/>
      </c>
      <c r="J202" s="129" t="str">
        <f t="shared" ref="J202:J265" si="7">IF(I202="","",IF(I202&lt;=0.5,"Avance bajo",(IF(AND(I202&gt;0.5,I202&lt;=0.75),"Avance medio",IF(AND(I202&gt;0.75,I202&lt;=0.95),"Avance alto",IF(AND(I202&gt;0.95,I202&lt;=1),"Avance sobresaliente",IF(I202&gt;1,"Sobre ejecutado","")))))))</f>
        <v/>
      </c>
    </row>
    <row r="203" spans="9:10" x14ac:dyDescent="0.25">
      <c r="I203" s="129" t="str">
        <f t="shared" si="6"/>
        <v/>
      </c>
      <c r="J203" s="129" t="str">
        <f t="shared" si="7"/>
        <v/>
      </c>
    </row>
    <row r="204" spans="9:10" x14ac:dyDescent="0.25">
      <c r="I204" s="129" t="str">
        <f t="shared" si="6"/>
        <v/>
      </c>
      <c r="J204" s="129" t="str">
        <f t="shared" si="7"/>
        <v/>
      </c>
    </row>
    <row r="205" spans="9:10" x14ac:dyDescent="0.25">
      <c r="I205" s="129" t="str">
        <f t="shared" si="6"/>
        <v/>
      </c>
      <c r="J205" s="129" t="str">
        <f t="shared" si="7"/>
        <v/>
      </c>
    </row>
    <row r="206" spans="9:10" x14ac:dyDescent="0.25">
      <c r="I206" s="129" t="str">
        <f t="shared" si="6"/>
        <v/>
      </c>
      <c r="J206" s="129" t="str">
        <f t="shared" si="7"/>
        <v/>
      </c>
    </row>
    <row r="207" spans="9:10" x14ac:dyDescent="0.25">
      <c r="I207" s="129" t="str">
        <f t="shared" si="6"/>
        <v/>
      </c>
      <c r="J207" s="129" t="str">
        <f t="shared" si="7"/>
        <v/>
      </c>
    </row>
    <row r="208" spans="9:10" x14ac:dyDescent="0.25">
      <c r="I208" s="129" t="str">
        <f t="shared" si="6"/>
        <v/>
      </c>
      <c r="J208" s="129" t="str">
        <f t="shared" si="7"/>
        <v/>
      </c>
    </row>
    <row r="209" spans="9:10" x14ac:dyDescent="0.25">
      <c r="I209" s="129" t="str">
        <f t="shared" si="6"/>
        <v/>
      </c>
      <c r="J209" s="129" t="str">
        <f t="shared" si="7"/>
        <v/>
      </c>
    </row>
    <row r="210" spans="9:10" x14ac:dyDescent="0.25">
      <c r="I210" s="129" t="str">
        <f t="shared" si="6"/>
        <v/>
      </c>
      <c r="J210" s="129" t="str">
        <f t="shared" si="7"/>
        <v/>
      </c>
    </row>
    <row r="211" spans="9:10" x14ac:dyDescent="0.25">
      <c r="I211" s="129" t="str">
        <f t="shared" si="6"/>
        <v/>
      </c>
      <c r="J211" s="129" t="str">
        <f t="shared" si="7"/>
        <v/>
      </c>
    </row>
    <row r="212" spans="9:10" x14ac:dyDescent="0.25">
      <c r="I212" s="129" t="str">
        <f t="shared" si="6"/>
        <v/>
      </c>
      <c r="J212" s="129" t="str">
        <f t="shared" si="7"/>
        <v/>
      </c>
    </row>
    <row r="213" spans="9:10" x14ac:dyDescent="0.25">
      <c r="I213" s="129" t="str">
        <f t="shared" si="6"/>
        <v/>
      </c>
      <c r="J213" s="129" t="str">
        <f t="shared" si="7"/>
        <v/>
      </c>
    </row>
    <row r="214" spans="9:10" x14ac:dyDescent="0.25">
      <c r="I214" s="129" t="str">
        <f t="shared" si="6"/>
        <v/>
      </c>
      <c r="J214" s="129" t="str">
        <f t="shared" si="7"/>
        <v/>
      </c>
    </row>
    <row r="215" spans="9:10" x14ac:dyDescent="0.25">
      <c r="I215" s="129" t="str">
        <f t="shared" si="6"/>
        <v/>
      </c>
      <c r="J215" s="129" t="str">
        <f t="shared" si="7"/>
        <v/>
      </c>
    </row>
    <row r="216" spans="9:10" x14ac:dyDescent="0.25">
      <c r="I216" s="129" t="str">
        <f t="shared" si="6"/>
        <v/>
      </c>
      <c r="J216" s="129" t="str">
        <f t="shared" si="7"/>
        <v/>
      </c>
    </row>
    <row r="217" spans="9:10" x14ac:dyDescent="0.25">
      <c r="I217" s="129" t="str">
        <f t="shared" si="6"/>
        <v/>
      </c>
      <c r="J217" s="129" t="str">
        <f t="shared" si="7"/>
        <v/>
      </c>
    </row>
    <row r="218" spans="9:10" x14ac:dyDescent="0.25">
      <c r="I218" s="129" t="str">
        <f t="shared" si="6"/>
        <v/>
      </c>
      <c r="J218" s="129" t="str">
        <f t="shared" si="7"/>
        <v/>
      </c>
    </row>
    <row r="219" spans="9:10" x14ac:dyDescent="0.25">
      <c r="I219" s="129" t="str">
        <f t="shared" si="6"/>
        <v/>
      </c>
      <c r="J219" s="129" t="str">
        <f t="shared" si="7"/>
        <v/>
      </c>
    </row>
    <row r="220" spans="9:10" x14ac:dyDescent="0.25">
      <c r="I220" s="129" t="str">
        <f t="shared" si="6"/>
        <v/>
      </c>
      <c r="J220" s="129" t="str">
        <f t="shared" si="7"/>
        <v/>
      </c>
    </row>
    <row r="221" spans="9:10" x14ac:dyDescent="0.25">
      <c r="I221" s="129" t="str">
        <f t="shared" si="6"/>
        <v/>
      </c>
      <c r="J221" s="129" t="str">
        <f t="shared" si="7"/>
        <v/>
      </c>
    </row>
    <row r="222" spans="9:10" x14ac:dyDescent="0.25">
      <c r="I222" s="129" t="str">
        <f t="shared" si="6"/>
        <v/>
      </c>
      <c r="J222" s="129" t="str">
        <f t="shared" si="7"/>
        <v/>
      </c>
    </row>
    <row r="223" spans="9:10" x14ac:dyDescent="0.25">
      <c r="I223" s="129" t="str">
        <f t="shared" si="6"/>
        <v/>
      </c>
      <c r="J223" s="129" t="str">
        <f t="shared" si="7"/>
        <v/>
      </c>
    </row>
    <row r="224" spans="9:10" x14ac:dyDescent="0.25">
      <c r="I224" s="129" t="str">
        <f t="shared" si="6"/>
        <v/>
      </c>
      <c r="J224" s="129" t="str">
        <f t="shared" si="7"/>
        <v/>
      </c>
    </row>
    <row r="225" spans="9:10" x14ac:dyDescent="0.25">
      <c r="I225" s="129" t="str">
        <f t="shared" si="6"/>
        <v/>
      </c>
      <c r="J225" s="129" t="str">
        <f t="shared" si="7"/>
        <v/>
      </c>
    </row>
    <row r="226" spans="9:10" x14ac:dyDescent="0.25">
      <c r="I226" s="129" t="str">
        <f t="shared" si="6"/>
        <v/>
      </c>
      <c r="J226" s="129" t="str">
        <f t="shared" si="7"/>
        <v/>
      </c>
    </row>
    <row r="227" spans="9:10" x14ac:dyDescent="0.25">
      <c r="I227" s="129" t="str">
        <f t="shared" si="6"/>
        <v/>
      </c>
      <c r="J227" s="129" t="str">
        <f t="shared" si="7"/>
        <v/>
      </c>
    </row>
    <row r="228" spans="9:10" x14ac:dyDescent="0.25">
      <c r="I228" s="129" t="str">
        <f t="shared" si="6"/>
        <v/>
      </c>
      <c r="J228" s="129" t="str">
        <f t="shared" si="7"/>
        <v/>
      </c>
    </row>
    <row r="229" spans="9:10" x14ac:dyDescent="0.25">
      <c r="I229" s="129" t="str">
        <f t="shared" si="6"/>
        <v/>
      </c>
      <c r="J229" s="129" t="str">
        <f t="shared" si="7"/>
        <v/>
      </c>
    </row>
    <row r="230" spans="9:10" x14ac:dyDescent="0.25">
      <c r="I230" s="129" t="str">
        <f t="shared" si="6"/>
        <v/>
      </c>
      <c r="J230" s="129" t="str">
        <f t="shared" si="7"/>
        <v/>
      </c>
    </row>
    <row r="231" spans="9:10" x14ac:dyDescent="0.25">
      <c r="I231" s="129" t="str">
        <f t="shared" si="6"/>
        <v/>
      </c>
      <c r="J231" s="129" t="str">
        <f t="shared" si="7"/>
        <v/>
      </c>
    </row>
    <row r="232" spans="9:10" x14ac:dyDescent="0.25">
      <c r="I232" s="129" t="str">
        <f t="shared" si="6"/>
        <v/>
      </c>
      <c r="J232" s="129" t="str">
        <f t="shared" si="7"/>
        <v/>
      </c>
    </row>
    <row r="233" spans="9:10" x14ac:dyDescent="0.25">
      <c r="I233" s="129" t="str">
        <f t="shared" si="6"/>
        <v/>
      </c>
      <c r="J233" s="129" t="str">
        <f t="shared" si="7"/>
        <v/>
      </c>
    </row>
    <row r="234" spans="9:10" x14ac:dyDescent="0.25">
      <c r="I234" s="129" t="str">
        <f t="shared" si="6"/>
        <v/>
      </c>
      <c r="J234" s="129" t="str">
        <f t="shared" si="7"/>
        <v/>
      </c>
    </row>
    <row r="235" spans="9:10" x14ac:dyDescent="0.25">
      <c r="I235" s="129" t="str">
        <f t="shared" si="6"/>
        <v/>
      </c>
      <c r="J235" s="129" t="str">
        <f t="shared" si="7"/>
        <v/>
      </c>
    </row>
    <row r="236" spans="9:10" x14ac:dyDescent="0.25">
      <c r="I236" s="129" t="str">
        <f t="shared" si="6"/>
        <v/>
      </c>
      <c r="J236" s="129" t="str">
        <f t="shared" si="7"/>
        <v/>
      </c>
    </row>
    <row r="237" spans="9:10" x14ac:dyDescent="0.25">
      <c r="I237" s="129" t="str">
        <f t="shared" si="6"/>
        <v/>
      </c>
      <c r="J237" s="129" t="str">
        <f t="shared" si="7"/>
        <v/>
      </c>
    </row>
    <row r="238" spans="9:10" x14ac:dyDescent="0.25">
      <c r="I238" s="129" t="str">
        <f t="shared" si="6"/>
        <v/>
      </c>
      <c r="J238" s="129" t="str">
        <f t="shared" si="7"/>
        <v/>
      </c>
    </row>
    <row r="239" spans="9:10" x14ac:dyDescent="0.25">
      <c r="I239" s="129" t="str">
        <f t="shared" si="6"/>
        <v/>
      </c>
      <c r="J239" s="129" t="str">
        <f t="shared" si="7"/>
        <v/>
      </c>
    </row>
    <row r="240" spans="9:10" x14ac:dyDescent="0.25">
      <c r="I240" s="129" t="str">
        <f t="shared" si="6"/>
        <v/>
      </c>
      <c r="J240" s="129" t="str">
        <f t="shared" si="7"/>
        <v/>
      </c>
    </row>
    <row r="241" spans="9:10" x14ac:dyDescent="0.25">
      <c r="I241" s="129" t="str">
        <f t="shared" si="6"/>
        <v/>
      </c>
      <c r="J241" s="129" t="str">
        <f t="shared" si="7"/>
        <v/>
      </c>
    </row>
    <row r="242" spans="9:10" x14ac:dyDescent="0.25">
      <c r="I242" s="129" t="str">
        <f t="shared" si="6"/>
        <v/>
      </c>
      <c r="J242" s="129" t="str">
        <f t="shared" si="7"/>
        <v/>
      </c>
    </row>
    <row r="243" spans="9:10" x14ac:dyDescent="0.25">
      <c r="I243" s="129" t="str">
        <f t="shared" si="6"/>
        <v/>
      </c>
      <c r="J243" s="129" t="str">
        <f t="shared" si="7"/>
        <v/>
      </c>
    </row>
    <row r="244" spans="9:10" x14ac:dyDescent="0.25">
      <c r="I244" s="129" t="str">
        <f t="shared" si="6"/>
        <v/>
      </c>
      <c r="J244" s="129" t="str">
        <f t="shared" si="7"/>
        <v/>
      </c>
    </row>
    <row r="245" spans="9:10" x14ac:dyDescent="0.25">
      <c r="I245" s="129" t="str">
        <f t="shared" si="6"/>
        <v/>
      </c>
      <c r="J245" s="129" t="str">
        <f t="shared" si="7"/>
        <v/>
      </c>
    </row>
    <row r="246" spans="9:10" x14ac:dyDescent="0.25">
      <c r="I246" s="129" t="str">
        <f t="shared" si="6"/>
        <v/>
      </c>
      <c r="J246" s="129" t="str">
        <f t="shared" si="7"/>
        <v/>
      </c>
    </row>
    <row r="247" spans="9:10" x14ac:dyDescent="0.25">
      <c r="I247" s="129" t="str">
        <f t="shared" si="6"/>
        <v/>
      </c>
      <c r="J247" s="129" t="str">
        <f t="shared" si="7"/>
        <v/>
      </c>
    </row>
    <row r="248" spans="9:10" x14ac:dyDescent="0.25">
      <c r="I248" s="129" t="str">
        <f t="shared" si="6"/>
        <v/>
      </c>
      <c r="J248" s="129" t="str">
        <f t="shared" si="7"/>
        <v/>
      </c>
    </row>
    <row r="249" spans="9:10" x14ac:dyDescent="0.25">
      <c r="I249" s="129" t="str">
        <f t="shared" si="6"/>
        <v/>
      </c>
      <c r="J249" s="129" t="str">
        <f t="shared" si="7"/>
        <v/>
      </c>
    </row>
    <row r="250" spans="9:10" x14ac:dyDescent="0.25">
      <c r="I250" s="129" t="str">
        <f t="shared" si="6"/>
        <v/>
      </c>
      <c r="J250" s="129" t="str">
        <f t="shared" si="7"/>
        <v/>
      </c>
    </row>
    <row r="251" spans="9:10" x14ac:dyDescent="0.25">
      <c r="I251" s="129" t="str">
        <f t="shared" si="6"/>
        <v/>
      </c>
      <c r="J251" s="129" t="str">
        <f t="shared" si="7"/>
        <v/>
      </c>
    </row>
    <row r="252" spans="9:10" x14ac:dyDescent="0.25">
      <c r="I252" s="129" t="str">
        <f t="shared" si="6"/>
        <v/>
      </c>
      <c r="J252" s="129" t="str">
        <f t="shared" si="7"/>
        <v/>
      </c>
    </row>
    <row r="253" spans="9:10" x14ac:dyDescent="0.25">
      <c r="I253" s="129" t="str">
        <f t="shared" si="6"/>
        <v/>
      </c>
      <c r="J253" s="129" t="str">
        <f t="shared" si="7"/>
        <v/>
      </c>
    </row>
    <row r="254" spans="9:10" x14ac:dyDescent="0.25">
      <c r="I254" s="129" t="str">
        <f t="shared" si="6"/>
        <v/>
      </c>
      <c r="J254" s="129" t="str">
        <f t="shared" si="7"/>
        <v/>
      </c>
    </row>
    <row r="255" spans="9:10" x14ac:dyDescent="0.25">
      <c r="I255" s="129" t="str">
        <f t="shared" si="6"/>
        <v/>
      </c>
      <c r="J255" s="129" t="str">
        <f t="shared" si="7"/>
        <v/>
      </c>
    </row>
    <row r="256" spans="9:10" x14ac:dyDescent="0.25">
      <c r="I256" s="129" t="str">
        <f t="shared" si="6"/>
        <v/>
      </c>
      <c r="J256" s="129" t="str">
        <f t="shared" si="7"/>
        <v/>
      </c>
    </row>
    <row r="257" spans="9:10" x14ac:dyDescent="0.25">
      <c r="I257" s="129" t="str">
        <f t="shared" si="6"/>
        <v/>
      </c>
      <c r="J257" s="129" t="str">
        <f t="shared" si="7"/>
        <v/>
      </c>
    </row>
    <row r="258" spans="9:10" x14ac:dyDescent="0.25">
      <c r="I258" s="129" t="str">
        <f t="shared" si="6"/>
        <v/>
      </c>
      <c r="J258" s="129" t="str">
        <f t="shared" si="7"/>
        <v/>
      </c>
    </row>
    <row r="259" spans="9:10" x14ac:dyDescent="0.25">
      <c r="I259" s="129" t="str">
        <f t="shared" si="6"/>
        <v/>
      </c>
      <c r="J259" s="129" t="str">
        <f t="shared" si="7"/>
        <v/>
      </c>
    </row>
    <row r="260" spans="9:10" x14ac:dyDescent="0.25">
      <c r="I260" s="129" t="str">
        <f t="shared" si="6"/>
        <v/>
      </c>
      <c r="J260" s="129" t="str">
        <f t="shared" si="7"/>
        <v/>
      </c>
    </row>
    <row r="261" spans="9:10" x14ac:dyDescent="0.25">
      <c r="I261" s="129" t="str">
        <f t="shared" si="6"/>
        <v/>
      </c>
      <c r="J261" s="129" t="str">
        <f t="shared" si="7"/>
        <v/>
      </c>
    </row>
    <row r="262" spans="9:10" x14ac:dyDescent="0.25">
      <c r="I262" s="129" t="str">
        <f t="shared" si="6"/>
        <v/>
      </c>
      <c r="J262" s="129" t="str">
        <f t="shared" si="7"/>
        <v/>
      </c>
    </row>
    <row r="263" spans="9:10" x14ac:dyDescent="0.25">
      <c r="I263" s="129" t="str">
        <f t="shared" si="6"/>
        <v/>
      </c>
      <c r="J263" s="129" t="str">
        <f t="shared" si="7"/>
        <v/>
      </c>
    </row>
    <row r="264" spans="9:10" x14ac:dyDescent="0.25">
      <c r="I264" s="129" t="str">
        <f t="shared" si="6"/>
        <v/>
      </c>
      <c r="J264" s="129" t="str">
        <f t="shared" si="7"/>
        <v/>
      </c>
    </row>
    <row r="265" spans="9:10" x14ac:dyDescent="0.25">
      <c r="I265" s="129" t="str">
        <f t="shared" si="6"/>
        <v/>
      </c>
      <c r="J265" s="129" t="str">
        <f t="shared" si="7"/>
        <v/>
      </c>
    </row>
    <row r="266" spans="9:10" x14ac:dyDescent="0.25">
      <c r="I266" s="129" t="str">
        <f t="shared" ref="I266:I316" si="8">+IF(G266&gt;0,H266/G266,"")</f>
        <v/>
      </c>
      <c r="J266" s="129" t="str">
        <f t="shared" ref="J266:J329" si="9">IF(I266="","",IF(I266&lt;=0.5,"Avance bajo",(IF(AND(I266&gt;0.5,I266&lt;=0.75),"Avance medio",IF(AND(I266&gt;0.75,I266&lt;=0.95),"Avance alto",IF(AND(I266&gt;0.95,I266&lt;=1),"Avance sobresaliente",IF(I266&gt;1,"Sobre ejecutado","")))))))</f>
        <v/>
      </c>
    </row>
    <row r="267" spans="9:10" x14ac:dyDescent="0.25">
      <c r="I267" s="129" t="str">
        <f t="shared" si="8"/>
        <v/>
      </c>
      <c r="J267" s="129" t="str">
        <f t="shared" si="9"/>
        <v/>
      </c>
    </row>
    <row r="268" spans="9:10" x14ac:dyDescent="0.25">
      <c r="I268" s="129" t="str">
        <f t="shared" si="8"/>
        <v/>
      </c>
      <c r="J268" s="129" t="str">
        <f t="shared" si="9"/>
        <v/>
      </c>
    </row>
    <row r="269" spans="9:10" x14ac:dyDescent="0.25">
      <c r="I269" s="129" t="str">
        <f t="shared" si="8"/>
        <v/>
      </c>
      <c r="J269" s="129" t="str">
        <f t="shared" si="9"/>
        <v/>
      </c>
    </row>
    <row r="270" spans="9:10" x14ac:dyDescent="0.25">
      <c r="I270" s="129" t="str">
        <f t="shared" si="8"/>
        <v/>
      </c>
      <c r="J270" s="129" t="str">
        <f t="shared" si="9"/>
        <v/>
      </c>
    </row>
    <row r="271" spans="9:10" x14ac:dyDescent="0.25">
      <c r="I271" s="129" t="str">
        <f t="shared" si="8"/>
        <v/>
      </c>
      <c r="J271" s="129" t="str">
        <f t="shared" si="9"/>
        <v/>
      </c>
    </row>
    <row r="272" spans="9:10" x14ac:dyDescent="0.25">
      <c r="I272" s="129" t="str">
        <f t="shared" si="8"/>
        <v/>
      </c>
      <c r="J272" s="129" t="str">
        <f t="shared" si="9"/>
        <v/>
      </c>
    </row>
    <row r="273" spans="9:10" x14ac:dyDescent="0.25">
      <c r="I273" s="129" t="str">
        <f t="shared" si="8"/>
        <v/>
      </c>
      <c r="J273" s="129" t="str">
        <f t="shared" si="9"/>
        <v/>
      </c>
    </row>
    <row r="274" spans="9:10" x14ac:dyDescent="0.25">
      <c r="I274" s="129" t="str">
        <f t="shared" si="8"/>
        <v/>
      </c>
      <c r="J274" s="129" t="str">
        <f t="shared" si="9"/>
        <v/>
      </c>
    </row>
    <row r="275" spans="9:10" x14ac:dyDescent="0.25">
      <c r="I275" s="129" t="str">
        <f t="shared" si="8"/>
        <v/>
      </c>
      <c r="J275" s="129" t="str">
        <f t="shared" si="9"/>
        <v/>
      </c>
    </row>
    <row r="276" spans="9:10" x14ac:dyDescent="0.25">
      <c r="I276" s="129" t="str">
        <f t="shared" si="8"/>
        <v/>
      </c>
      <c r="J276" s="129" t="str">
        <f t="shared" si="9"/>
        <v/>
      </c>
    </row>
    <row r="277" spans="9:10" x14ac:dyDescent="0.25">
      <c r="I277" s="129" t="str">
        <f t="shared" si="8"/>
        <v/>
      </c>
      <c r="J277" s="129" t="str">
        <f t="shared" si="9"/>
        <v/>
      </c>
    </row>
    <row r="278" spans="9:10" x14ac:dyDescent="0.25">
      <c r="I278" s="129" t="str">
        <f t="shared" si="8"/>
        <v/>
      </c>
      <c r="J278" s="129" t="str">
        <f t="shared" si="9"/>
        <v/>
      </c>
    </row>
    <row r="279" spans="9:10" x14ac:dyDescent="0.25">
      <c r="I279" s="129" t="str">
        <f t="shared" si="8"/>
        <v/>
      </c>
      <c r="J279" s="129" t="str">
        <f t="shared" si="9"/>
        <v/>
      </c>
    </row>
    <row r="280" spans="9:10" x14ac:dyDescent="0.25">
      <c r="I280" s="129" t="str">
        <f t="shared" si="8"/>
        <v/>
      </c>
      <c r="J280" s="129" t="str">
        <f t="shared" si="9"/>
        <v/>
      </c>
    </row>
    <row r="281" spans="9:10" x14ac:dyDescent="0.25">
      <c r="I281" s="129" t="str">
        <f t="shared" si="8"/>
        <v/>
      </c>
      <c r="J281" s="129" t="str">
        <f t="shared" si="9"/>
        <v/>
      </c>
    </row>
    <row r="282" spans="9:10" x14ac:dyDescent="0.25">
      <c r="I282" s="129" t="str">
        <f t="shared" si="8"/>
        <v/>
      </c>
      <c r="J282" s="129" t="str">
        <f t="shared" si="9"/>
        <v/>
      </c>
    </row>
    <row r="283" spans="9:10" x14ac:dyDescent="0.25">
      <c r="I283" s="129" t="str">
        <f t="shared" si="8"/>
        <v/>
      </c>
      <c r="J283" s="129" t="str">
        <f t="shared" si="9"/>
        <v/>
      </c>
    </row>
    <row r="284" spans="9:10" x14ac:dyDescent="0.25">
      <c r="I284" s="129" t="str">
        <f t="shared" si="8"/>
        <v/>
      </c>
      <c r="J284" s="129" t="str">
        <f t="shared" si="9"/>
        <v/>
      </c>
    </row>
    <row r="285" spans="9:10" x14ac:dyDescent="0.25">
      <c r="I285" s="129" t="str">
        <f t="shared" si="8"/>
        <v/>
      </c>
      <c r="J285" s="129" t="str">
        <f t="shared" si="9"/>
        <v/>
      </c>
    </row>
    <row r="286" spans="9:10" x14ac:dyDescent="0.25">
      <c r="I286" s="129" t="str">
        <f t="shared" si="8"/>
        <v/>
      </c>
      <c r="J286" s="129" t="str">
        <f t="shared" si="9"/>
        <v/>
      </c>
    </row>
    <row r="287" spans="9:10" x14ac:dyDescent="0.25">
      <c r="I287" s="129" t="str">
        <f t="shared" si="8"/>
        <v/>
      </c>
      <c r="J287" s="129" t="str">
        <f t="shared" si="9"/>
        <v/>
      </c>
    </row>
    <row r="288" spans="9:10" x14ac:dyDescent="0.25">
      <c r="I288" s="129" t="str">
        <f t="shared" si="8"/>
        <v/>
      </c>
      <c r="J288" s="129" t="str">
        <f t="shared" si="9"/>
        <v/>
      </c>
    </row>
    <row r="289" spans="9:10" x14ac:dyDescent="0.25">
      <c r="I289" s="129" t="str">
        <f t="shared" si="8"/>
        <v/>
      </c>
      <c r="J289" s="129" t="str">
        <f t="shared" si="9"/>
        <v/>
      </c>
    </row>
    <row r="290" spans="9:10" x14ac:dyDescent="0.25">
      <c r="I290" s="129" t="str">
        <f t="shared" si="8"/>
        <v/>
      </c>
      <c r="J290" s="129" t="str">
        <f t="shared" si="9"/>
        <v/>
      </c>
    </row>
    <row r="291" spans="9:10" x14ac:dyDescent="0.25">
      <c r="I291" s="129" t="str">
        <f t="shared" si="8"/>
        <v/>
      </c>
      <c r="J291" s="129" t="str">
        <f t="shared" si="9"/>
        <v/>
      </c>
    </row>
    <row r="292" spans="9:10" x14ac:dyDescent="0.25">
      <c r="I292" s="129" t="str">
        <f t="shared" si="8"/>
        <v/>
      </c>
      <c r="J292" s="129" t="str">
        <f t="shared" si="9"/>
        <v/>
      </c>
    </row>
    <row r="293" spans="9:10" x14ac:dyDescent="0.25">
      <c r="I293" s="129" t="str">
        <f t="shared" si="8"/>
        <v/>
      </c>
      <c r="J293" s="129" t="str">
        <f t="shared" si="9"/>
        <v/>
      </c>
    </row>
    <row r="294" spans="9:10" x14ac:dyDescent="0.25">
      <c r="I294" s="129" t="str">
        <f t="shared" si="8"/>
        <v/>
      </c>
      <c r="J294" s="129" t="str">
        <f t="shared" si="9"/>
        <v/>
      </c>
    </row>
    <row r="295" spans="9:10" x14ac:dyDescent="0.25">
      <c r="I295" s="129" t="str">
        <f t="shared" si="8"/>
        <v/>
      </c>
      <c r="J295" s="129" t="str">
        <f t="shared" si="9"/>
        <v/>
      </c>
    </row>
    <row r="296" spans="9:10" x14ac:dyDescent="0.25">
      <c r="I296" s="129" t="str">
        <f t="shared" si="8"/>
        <v/>
      </c>
      <c r="J296" s="129" t="str">
        <f t="shared" si="9"/>
        <v/>
      </c>
    </row>
    <row r="297" spans="9:10" x14ac:dyDescent="0.25">
      <c r="I297" s="129" t="str">
        <f t="shared" si="8"/>
        <v/>
      </c>
      <c r="J297" s="129" t="str">
        <f t="shared" si="9"/>
        <v/>
      </c>
    </row>
    <row r="298" spans="9:10" x14ac:dyDescent="0.25">
      <c r="I298" s="129" t="str">
        <f t="shared" si="8"/>
        <v/>
      </c>
      <c r="J298" s="129" t="str">
        <f t="shared" si="9"/>
        <v/>
      </c>
    </row>
    <row r="299" spans="9:10" x14ac:dyDescent="0.25">
      <c r="I299" s="129" t="str">
        <f t="shared" si="8"/>
        <v/>
      </c>
      <c r="J299" s="129" t="str">
        <f t="shared" si="9"/>
        <v/>
      </c>
    </row>
    <row r="300" spans="9:10" x14ac:dyDescent="0.25">
      <c r="I300" s="129" t="str">
        <f t="shared" si="8"/>
        <v/>
      </c>
      <c r="J300" s="129" t="str">
        <f t="shared" si="9"/>
        <v/>
      </c>
    </row>
    <row r="301" spans="9:10" x14ac:dyDescent="0.25">
      <c r="I301" s="129" t="str">
        <f t="shared" si="8"/>
        <v/>
      </c>
      <c r="J301" s="129" t="str">
        <f t="shared" si="9"/>
        <v/>
      </c>
    </row>
    <row r="302" spans="9:10" x14ac:dyDescent="0.25">
      <c r="I302" s="129" t="str">
        <f t="shared" si="8"/>
        <v/>
      </c>
      <c r="J302" s="129" t="str">
        <f t="shared" si="9"/>
        <v/>
      </c>
    </row>
    <row r="303" spans="9:10" x14ac:dyDescent="0.25">
      <c r="I303" s="129" t="str">
        <f t="shared" si="8"/>
        <v/>
      </c>
      <c r="J303" s="129" t="str">
        <f t="shared" si="9"/>
        <v/>
      </c>
    </row>
    <row r="304" spans="9:10" x14ac:dyDescent="0.25">
      <c r="I304" s="129" t="str">
        <f t="shared" si="8"/>
        <v/>
      </c>
      <c r="J304" s="129" t="str">
        <f t="shared" si="9"/>
        <v/>
      </c>
    </row>
    <row r="305" spans="9:10" x14ac:dyDescent="0.25">
      <c r="I305" s="129" t="str">
        <f t="shared" si="8"/>
        <v/>
      </c>
      <c r="J305" s="129" t="str">
        <f t="shared" si="9"/>
        <v/>
      </c>
    </row>
    <row r="306" spans="9:10" x14ac:dyDescent="0.25">
      <c r="I306" s="129" t="str">
        <f t="shared" si="8"/>
        <v/>
      </c>
      <c r="J306" s="129" t="str">
        <f t="shared" si="9"/>
        <v/>
      </c>
    </row>
    <row r="307" spans="9:10" x14ac:dyDescent="0.25">
      <c r="I307" s="129" t="str">
        <f t="shared" si="8"/>
        <v/>
      </c>
      <c r="J307" s="129" t="str">
        <f t="shared" si="9"/>
        <v/>
      </c>
    </row>
    <row r="308" spans="9:10" x14ac:dyDescent="0.25">
      <c r="I308" s="129" t="str">
        <f t="shared" si="8"/>
        <v/>
      </c>
      <c r="J308" s="129" t="str">
        <f t="shared" si="9"/>
        <v/>
      </c>
    </row>
    <row r="309" spans="9:10" x14ac:dyDescent="0.25">
      <c r="I309" s="129" t="str">
        <f t="shared" si="8"/>
        <v/>
      </c>
      <c r="J309" s="129" t="str">
        <f t="shared" si="9"/>
        <v/>
      </c>
    </row>
    <row r="310" spans="9:10" x14ac:dyDescent="0.25">
      <c r="I310" s="129" t="str">
        <f t="shared" si="8"/>
        <v/>
      </c>
      <c r="J310" s="129" t="str">
        <f t="shared" si="9"/>
        <v/>
      </c>
    </row>
    <row r="311" spans="9:10" x14ac:dyDescent="0.25">
      <c r="I311" s="129" t="str">
        <f t="shared" si="8"/>
        <v/>
      </c>
      <c r="J311" s="129" t="str">
        <f t="shared" si="9"/>
        <v/>
      </c>
    </row>
    <row r="312" spans="9:10" x14ac:dyDescent="0.25">
      <c r="I312" s="129" t="str">
        <f t="shared" si="8"/>
        <v/>
      </c>
      <c r="J312" s="129" t="str">
        <f t="shared" si="9"/>
        <v/>
      </c>
    </row>
    <row r="313" spans="9:10" x14ac:dyDescent="0.25">
      <c r="I313" s="129" t="str">
        <f t="shared" si="8"/>
        <v/>
      </c>
      <c r="J313" s="129" t="str">
        <f t="shared" si="9"/>
        <v/>
      </c>
    </row>
    <row r="314" spans="9:10" x14ac:dyDescent="0.25">
      <c r="I314" s="129" t="str">
        <f t="shared" si="8"/>
        <v/>
      </c>
      <c r="J314" s="129" t="str">
        <f t="shared" si="9"/>
        <v/>
      </c>
    </row>
    <row r="315" spans="9:10" x14ac:dyDescent="0.25">
      <c r="I315" s="129" t="str">
        <f t="shared" si="8"/>
        <v/>
      </c>
      <c r="J315" s="129" t="str">
        <f t="shared" si="9"/>
        <v/>
      </c>
    </row>
    <row r="316" spans="9:10" x14ac:dyDescent="0.25">
      <c r="I316" s="129" t="str">
        <f t="shared" si="8"/>
        <v/>
      </c>
      <c r="J316" s="129" t="str">
        <f t="shared" si="9"/>
        <v/>
      </c>
    </row>
    <row r="317" spans="9:10" x14ac:dyDescent="0.25">
      <c r="I317" s="122" t="str">
        <f t="shared" ref="I317:I380" si="10">+IF(F317&gt;0,H317/F317,"")</f>
        <v/>
      </c>
      <c r="J317" s="129" t="str">
        <f t="shared" si="9"/>
        <v/>
      </c>
    </row>
    <row r="318" spans="9:10" x14ac:dyDescent="0.25">
      <c r="I318" s="122" t="str">
        <f t="shared" si="10"/>
        <v/>
      </c>
      <c r="J318" s="129" t="str">
        <f t="shared" si="9"/>
        <v/>
      </c>
    </row>
    <row r="319" spans="9:10" x14ac:dyDescent="0.25">
      <c r="I319" s="122" t="str">
        <f t="shared" si="10"/>
        <v/>
      </c>
      <c r="J319" s="129" t="str">
        <f t="shared" si="9"/>
        <v/>
      </c>
    </row>
    <row r="320" spans="9:10" x14ac:dyDescent="0.25">
      <c r="I320" s="122" t="str">
        <f t="shared" si="10"/>
        <v/>
      </c>
      <c r="J320" s="129" t="str">
        <f t="shared" si="9"/>
        <v/>
      </c>
    </row>
    <row r="321" spans="9:10" x14ac:dyDescent="0.25">
      <c r="I321" s="122" t="str">
        <f t="shared" si="10"/>
        <v/>
      </c>
      <c r="J321" s="129" t="str">
        <f t="shared" si="9"/>
        <v/>
      </c>
    </row>
    <row r="322" spans="9:10" x14ac:dyDescent="0.25">
      <c r="I322" s="122" t="str">
        <f t="shared" si="10"/>
        <v/>
      </c>
      <c r="J322" s="129" t="str">
        <f t="shared" si="9"/>
        <v/>
      </c>
    </row>
    <row r="323" spans="9:10" x14ac:dyDescent="0.25">
      <c r="I323" s="122" t="str">
        <f t="shared" si="10"/>
        <v/>
      </c>
      <c r="J323" s="129" t="str">
        <f t="shared" si="9"/>
        <v/>
      </c>
    </row>
    <row r="324" spans="9:10" x14ac:dyDescent="0.25">
      <c r="I324" s="122" t="str">
        <f t="shared" si="10"/>
        <v/>
      </c>
      <c r="J324" s="129" t="str">
        <f t="shared" si="9"/>
        <v/>
      </c>
    </row>
    <row r="325" spans="9:10" x14ac:dyDescent="0.25">
      <c r="I325" s="122" t="str">
        <f t="shared" si="10"/>
        <v/>
      </c>
      <c r="J325" s="129" t="str">
        <f t="shared" si="9"/>
        <v/>
      </c>
    </row>
    <row r="326" spans="9:10" x14ac:dyDescent="0.25">
      <c r="I326" s="122" t="str">
        <f t="shared" si="10"/>
        <v/>
      </c>
      <c r="J326" s="129" t="str">
        <f t="shared" si="9"/>
        <v/>
      </c>
    </row>
    <row r="327" spans="9:10" x14ac:dyDescent="0.25">
      <c r="I327" s="122" t="str">
        <f t="shared" si="10"/>
        <v/>
      </c>
      <c r="J327" s="129" t="str">
        <f t="shared" si="9"/>
        <v/>
      </c>
    </row>
    <row r="328" spans="9:10" x14ac:dyDescent="0.25">
      <c r="I328" s="122" t="str">
        <f t="shared" si="10"/>
        <v/>
      </c>
      <c r="J328" s="129" t="str">
        <f t="shared" si="9"/>
        <v/>
      </c>
    </row>
    <row r="329" spans="9:10" x14ac:dyDescent="0.25">
      <c r="I329" s="122" t="str">
        <f t="shared" si="10"/>
        <v/>
      </c>
      <c r="J329" s="129" t="str">
        <f t="shared" si="9"/>
        <v/>
      </c>
    </row>
    <row r="330" spans="9:10" x14ac:dyDescent="0.25">
      <c r="I330" s="122" t="str">
        <f t="shared" si="10"/>
        <v/>
      </c>
      <c r="J330" s="129" t="str">
        <f t="shared" ref="J330:J393" si="11">IF(I330="","",IF(I330&lt;=0.5,"Avance bajo",(IF(AND(I330&gt;0.5,I330&lt;=0.75),"Avance medio",IF(AND(I330&gt;0.75,I330&lt;=0.95),"Avance alto",IF(AND(I330&gt;0.95,I330&lt;=1),"Avance sobresaliente",IF(I330&gt;1,"Sobre ejecutado","")))))))</f>
        <v/>
      </c>
    </row>
    <row r="331" spans="9:10" x14ac:dyDescent="0.25">
      <c r="I331" s="122" t="str">
        <f t="shared" si="10"/>
        <v/>
      </c>
      <c r="J331" s="129" t="str">
        <f t="shared" si="11"/>
        <v/>
      </c>
    </row>
    <row r="332" spans="9:10" x14ac:dyDescent="0.25">
      <c r="I332" s="122" t="str">
        <f t="shared" si="10"/>
        <v/>
      </c>
      <c r="J332" s="129" t="str">
        <f t="shared" si="11"/>
        <v/>
      </c>
    </row>
    <row r="333" spans="9:10" x14ac:dyDescent="0.25">
      <c r="I333" s="122" t="str">
        <f t="shared" si="10"/>
        <v/>
      </c>
      <c r="J333" s="129" t="str">
        <f t="shared" si="11"/>
        <v/>
      </c>
    </row>
    <row r="334" spans="9:10" x14ac:dyDescent="0.25">
      <c r="I334" s="122" t="str">
        <f t="shared" si="10"/>
        <v/>
      </c>
      <c r="J334" s="129" t="str">
        <f t="shared" si="11"/>
        <v/>
      </c>
    </row>
    <row r="335" spans="9:10" x14ac:dyDescent="0.25">
      <c r="I335" s="122" t="str">
        <f t="shared" si="10"/>
        <v/>
      </c>
      <c r="J335" s="129" t="str">
        <f t="shared" si="11"/>
        <v/>
      </c>
    </row>
    <row r="336" spans="9:10" x14ac:dyDescent="0.25">
      <c r="I336" s="122" t="str">
        <f t="shared" si="10"/>
        <v/>
      </c>
      <c r="J336" s="129" t="str">
        <f t="shared" si="11"/>
        <v/>
      </c>
    </row>
    <row r="337" spans="9:10" x14ac:dyDescent="0.25">
      <c r="I337" s="122" t="str">
        <f t="shared" si="10"/>
        <v/>
      </c>
      <c r="J337" s="129" t="str">
        <f t="shared" si="11"/>
        <v/>
      </c>
    </row>
    <row r="338" spans="9:10" x14ac:dyDescent="0.25">
      <c r="I338" s="122" t="str">
        <f t="shared" si="10"/>
        <v/>
      </c>
      <c r="J338" s="129" t="str">
        <f t="shared" si="11"/>
        <v/>
      </c>
    </row>
    <row r="339" spans="9:10" x14ac:dyDescent="0.25">
      <c r="I339" s="122" t="str">
        <f t="shared" si="10"/>
        <v/>
      </c>
      <c r="J339" s="129" t="str">
        <f t="shared" si="11"/>
        <v/>
      </c>
    </row>
    <row r="340" spans="9:10" x14ac:dyDescent="0.25">
      <c r="I340" s="122" t="str">
        <f t="shared" si="10"/>
        <v/>
      </c>
      <c r="J340" s="129" t="str">
        <f t="shared" si="11"/>
        <v/>
      </c>
    </row>
    <row r="341" spans="9:10" x14ac:dyDescent="0.25">
      <c r="I341" s="122" t="str">
        <f t="shared" si="10"/>
        <v/>
      </c>
      <c r="J341" s="129" t="str">
        <f t="shared" si="11"/>
        <v/>
      </c>
    </row>
    <row r="342" spans="9:10" x14ac:dyDescent="0.25">
      <c r="I342" s="122" t="str">
        <f t="shared" si="10"/>
        <v/>
      </c>
      <c r="J342" s="129" t="str">
        <f t="shared" si="11"/>
        <v/>
      </c>
    </row>
    <row r="343" spans="9:10" x14ac:dyDescent="0.25">
      <c r="I343" s="122" t="str">
        <f t="shared" si="10"/>
        <v/>
      </c>
      <c r="J343" s="129" t="str">
        <f t="shared" si="11"/>
        <v/>
      </c>
    </row>
    <row r="344" spans="9:10" x14ac:dyDescent="0.25">
      <c r="I344" s="122" t="str">
        <f t="shared" si="10"/>
        <v/>
      </c>
      <c r="J344" s="129" t="str">
        <f t="shared" si="11"/>
        <v/>
      </c>
    </row>
    <row r="345" spans="9:10" x14ac:dyDescent="0.25">
      <c r="I345" s="122" t="str">
        <f t="shared" si="10"/>
        <v/>
      </c>
      <c r="J345" s="129" t="str">
        <f t="shared" si="11"/>
        <v/>
      </c>
    </row>
    <row r="346" spans="9:10" x14ac:dyDescent="0.25">
      <c r="I346" s="122" t="str">
        <f t="shared" si="10"/>
        <v/>
      </c>
      <c r="J346" s="129" t="str">
        <f t="shared" si="11"/>
        <v/>
      </c>
    </row>
    <row r="347" spans="9:10" x14ac:dyDescent="0.25">
      <c r="I347" s="122" t="str">
        <f t="shared" si="10"/>
        <v/>
      </c>
      <c r="J347" s="129" t="str">
        <f t="shared" si="11"/>
        <v/>
      </c>
    </row>
    <row r="348" spans="9:10" x14ac:dyDescent="0.25">
      <c r="I348" s="122" t="str">
        <f t="shared" si="10"/>
        <v/>
      </c>
      <c r="J348" s="129" t="str">
        <f t="shared" si="11"/>
        <v/>
      </c>
    </row>
    <row r="349" spans="9:10" x14ac:dyDescent="0.25">
      <c r="I349" s="122" t="str">
        <f t="shared" si="10"/>
        <v/>
      </c>
      <c r="J349" s="129" t="str">
        <f t="shared" si="11"/>
        <v/>
      </c>
    </row>
    <row r="350" spans="9:10" x14ac:dyDescent="0.25">
      <c r="I350" s="122" t="str">
        <f t="shared" si="10"/>
        <v/>
      </c>
      <c r="J350" s="129" t="str">
        <f t="shared" si="11"/>
        <v/>
      </c>
    </row>
    <row r="351" spans="9:10" x14ac:dyDescent="0.25">
      <c r="I351" s="122" t="str">
        <f t="shared" si="10"/>
        <v/>
      </c>
      <c r="J351" s="129" t="str">
        <f t="shared" si="11"/>
        <v/>
      </c>
    </row>
    <row r="352" spans="9:10" x14ac:dyDescent="0.25">
      <c r="I352" s="122" t="str">
        <f t="shared" si="10"/>
        <v/>
      </c>
      <c r="J352" s="129" t="str">
        <f t="shared" si="11"/>
        <v/>
      </c>
    </row>
    <row r="353" spans="9:10" x14ac:dyDescent="0.25">
      <c r="I353" s="122" t="str">
        <f t="shared" si="10"/>
        <v/>
      </c>
      <c r="J353" s="129" t="str">
        <f t="shared" si="11"/>
        <v/>
      </c>
    </row>
    <row r="354" spans="9:10" x14ac:dyDescent="0.25">
      <c r="I354" s="122" t="str">
        <f t="shared" si="10"/>
        <v/>
      </c>
      <c r="J354" s="129" t="str">
        <f t="shared" si="11"/>
        <v/>
      </c>
    </row>
    <row r="355" spans="9:10" x14ac:dyDescent="0.25">
      <c r="I355" s="122" t="str">
        <f t="shared" si="10"/>
        <v/>
      </c>
      <c r="J355" s="129" t="str">
        <f t="shared" si="11"/>
        <v/>
      </c>
    </row>
    <row r="356" spans="9:10" x14ac:dyDescent="0.25">
      <c r="I356" s="122" t="str">
        <f t="shared" si="10"/>
        <v/>
      </c>
      <c r="J356" s="129" t="str">
        <f t="shared" si="11"/>
        <v/>
      </c>
    </row>
    <row r="357" spans="9:10" x14ac:dyDescent="0.25">
      <c r="I357" s="122" t="str">
        <f t="shared" si="10"/>
        <v/>
      </c>
      <c r="J357" s="129" t="str">
        <f t="shared" si="11"/>
        <v/>
      </c>
    </row>
    <row r="358" spans="9:10" x14ac:dyDescent="0.25">
      <c r="I358" s="122" t="str">
        <f t="shared" si="10"/>
        <v/>
      </c>
      <c r="J358" s="129" t="str">
        <f t="shared" si="11"/>
        <v/>
      </c>
    </row>
    <row r="359" spans="9:10" x14ac:dyDescent="0.25">
      <c r="I359" s="122" t="str">
        <f t="shared" si="10"/>
        <v/>
      </c>
      <c r="J359" s="129" t="str">
        <f t="shared" si="11"/>
        <v/>
      </c>
    </row>
    <row r="360" spans="9:10" x14ac:dyDescent="0.25">
      <c r="I360" s="122" t="str">
        <f t="shared" si="10"/>
        <v/>
      </c>
      <c r="J360" s="129" t="str">
        <f t="shared" si="11"/>
        <v/>
      </c>
    </row>
    <row r="361" spans="9:10" x14ac:dyDescent="0.25">
      <c r="I361" s="122" t="str">
        <f t="shared" si="10"/>
        <v/>
      </c>
      <c r="J361" s="129" t="str">
        <f t="shared" si="11"/>
        <v/>
      </c>
    </row>
    <row r="362" spans="9:10" x14ac:dyDescent="0.25">
      <c r="I362" s="122" t="str">
        <f t="shared" si="10"/>
        <v/>
      </c>
      <c r="J362" s="129" t="str">
        <f t="shared" si="11"/>
        <v/>
      </c>
    </row>
    <row r="363" spans="9:10" x14ac:dyDescent="0.25">
      <c r="I363" s="122" t="str">
        <f t="shared" si="10"/>
        <v/>
      </c>
      <c r="J363" s="129" t="str">
        <f t="shared" si="11"/>
        <v/>
      </c>
    </row>
    <row r="364" spans="9:10" x14ac:dyDescent="0.25">
      <c r="I364" s="122" t="str">
        <f t="shared" si="10"/>
        <v/>
      </c>
      <c r="J364" s="129" t="str">
        <f t="shared" si="11"/>
        <v/>
      </c>
    </row>
    <row r="365" spans="9:10" x14ac:dyDescent="0.25">
      <c r="I365" s="122" t="str">
        <f t="shared" si="10"/>
        <v/>
      </c>
      <c r="J365" s="129" t="str">
        <f t="shared" si="11"/>
        <v/>
      </c>
    </row>
    <row r="366" spans="9:10" x14ac:dyDescent="0.25">
      <c r="I366" s="122" t="str">
        <f t="shared" si="10"/>
        <v/>
      </c>
      <c r="J366" s="129" t="str">
        <f t="shared" si="11"/>
        <v/>
      </c>
    </row>
    <row r="367" spans="9:10" x14ac:dyDescent="0.25">
      <c r="I367" s="122" t="str">
        <f t="shared" si="10"/>
        <v/>
      </c>
      <c r="J367" s="129" t="str">
        <f t="shared" si="11"/>
        <v/>
      </c>
    </row>
    <row r="368" spans="9:10" x14ac:dyDescent="0.25">
      <c r="I368" s="122" t="str">
        <f t="shared" si="10"/>
        <v/>
      </c>
      <c r="J368" s="129" t="str">
        <f t="shared" si="11"/>
        <v/>
      </c>
    </row>
    <row r="369" spans="9:10" x14ac:dyDescent="0.25">
      <c r="I369" s="122" t="str">
        <f t="shared" si="10"/>
        <v/>
      </c>
      <c r="J369" s="129" t="str">
        <f t="shared" si="11"/>
        <v/>
      </c>
    </row>
    <row r="370" spans="9:10" x14ac:dyDescent="0.25">
      <c r="I370" s="122" t="str">
        <f t="shared" si="10"/>
        <v/>
      </c>
      <c r="J370" s="129" t="str">
        <f t="shared" si="11"/>
        <v/>
      </c>
    </row>
    <row r="371" spans="9:10" x14ac:dyDescent="0.25">
      <c r="I371" s="122" t="str">
        <f t="shared" si="10"/>
        <v/>
      </c>
      <c r="J371" s="129" t="str">
        <f t="shared" si="11"/>
        <v/>
      </c>
    </row>
    <row r="372" spans="9:10" x14ac:dyDescent="0.25">
      <c r="I372" s="122" t="str">
        <f t="shared" si="10"/>
        <v/>
      </c>
      <c r="J372" s="129" t="str">
        <f t="shared" si="11"/>
        <v/>
      </c>
    </row>
    <row r="373" spans="9:10" x14ac:dyDescent="0.25">
      <c r="I373" s="122" t="str">
        <f t="shared" si="10"/>
        <v/>
      </c>
      <c r="J373" s="129" t="str">
        <f t="shared" si="11"/>
        <v/>
      </c>
    </row>
    <row r="374" spans="9:10" x14ac:dyDescent="0.25">
      <c r="I374" s="122" t="str">
        <f t="shared" si="10"/>
        <v/>
      </c>
      <c r="J374" s="129" t="str">
        <f t="shared" si="11"/>
        <v/>
      </c>
    </row>
    <row r="375" spans="9:10" x14ac:dyDescent="0.25">
      <c r="I375" s="122" t="str">
        <f t="shared" si="10"/>
        <v/>
      </c>
      <c r="J375" s="129" t="str">
        <f t="shared" si="11"/>
        <v/>
      </c>
    </row>
    <row r="376" spans="9:10" x14ac:dyDescent="0.25">
      <c r="I376" s="122" t="str">
        <f t="shared" si="10"/>
        <v/>
      </c>
      <c r="J376" s="129" t="str">
        <f t="shared" si="11"/>
        <v/>
      </c>
    </row>
    <row r="377" spans="9:10" x14ac:dyDescent="0.25">
      <c r="I377" s="122" t="str">
        <f t="shared" si="10"/>
        <v/>
      </c>
      <c r="J377" s="129" t="str">
        <f t="shared" si="11"/>
        <v/>
      </c>
    </row>
    <row r="378" spans="9:10" x14ac:dyDescent="0.25">
      <c r="I378" s="122" t="str">
        <f t="shared" si="10"/>
        <v/>
      </c>
      <c r="J378" s="129" t="str">
        <f t="shared" si="11"/>
        <v/>
      </c>
    </row>
    <row r="379" spans="9:10" x14ac:dyDescent="0.25">
      <c r="I379" s="122" t="str">
        <f t="shared" si="10"/>
        <v/>
      </c>
      <c r="J379" s="129" t="str">
        <f t="shared" si="11"/>
        <v/>
      </c>
    </row>
    <row r="380" spans="9:10" x14ac:dyDescent="0.25">
      <c r="I380" s="122" t="str">
        <f t="shared" si="10"/>
        <v/>
      </c>
      <c r="J380" s="129" t="str">
        <f t="shared" si="11"/>
        <v/>
      </c>
    </row>
    <row r="381" spans="9:10" x14ac:dyDescent="0.25">
      <c r="I381" s="122" t="str">
        <f t="shared" ref="I381:I414" si="12">+IF(F381&gt;0,H381/F381,"")</f>
        <v/>
      </c>
      <c r="J381" s="129" t="str">
        <f t="shared" si="11"/>
        <v/>
      </c>
    </row>
    <row r="382" spans="9:10" x14ac:dyDescent="0.25">
      <c r="I382" s="122" t="str">
        <f t="shared" si="12"/>
        <v/>
      </c>
      <c r="J382" s="129" t="str">
        <f t="shared" si="11"/>
        <v/>
      </c>
    </row>
    <row r="383" spans="9:10" x14ac:dyDescent="0.25">
      <c r="I383" s="122" t="str">
        <f t="shared" si="12"/>
        <v/>
      </c>
      <c r="J383" s="129" t="str">
        <f t="shared" si="11"/>
        <v/>
      </c>
    </row>
    <row r="384" spans="9:10" x14ac:dyDescent="0.25">
      <c r="I384" s="122" t="str">
        <f t="shared" si="12"/>
        <v/>
      </c>
      <c r="J384" s="129" t="str">
        <f t="shared" si="11"/>
        <v/>
      </c>
    </row>
    <row r="385" spans="9:10" x14ac:dyDescent="0.25">
      <c r="I385" s="122" t="str">
        <f t="shared" si="12"/>
        <v/>
      </c>
      <c r="J385" s="129" t="str">
        <f t="shared" si="11"/>
        <v/>
      </c>
    </row>
    <row r="386" spans="9:10" x14ac:dyDescent="0.25">
      <c r="I386" s="122" t="str">
        <f t="shared" si="12"/>
        <v/>
      </c>
      <c r="J386" s="129" t="str">
        <f t="shared" si="11"/>
        <v/>
      </c>
    </row>
    <row r="387" spans="9:10" x14ac:dyDescent="0.25">
      <c r="I387" s="122" t="str">
        <f t="shared" si="12"/>
        <v/>
      </c>
      <c r="J387" s="129" t="str">
        <f t="shared" si="11"/>
        <v/>
      </c>
    </row>
    <row r="388" spans="9:10" x14ac:dyDescent="0.25">
      <c r="I388" s="122" t="str">
        <f t="shared" si="12"/>
        <v/>
      </c>
      <c r="J388" s="129" t="str">
        <f t="shared" si="11"/>
        <v/>
      </c>
    </row>
    <row r="389" spans="9:10" x14ac:dyDescent="0.25">
      <c r="I389" s="122" t="str">
        <f t="shared" si="12"/>
        <v/>
      </c>
      <c r="J389" s="129" t="str">
        <f t="shared" si="11"/>
        <v/>
      </c>
    </row>
    <row r="390" spans="9:10" x14ac:dyDescent="0.25">
      <c r="I390" s="122" t="str">
        <f t="shared" si="12"/>
        <v/>
      </c>
      <c r="J390" s="129" t="str">
        <f t="shared" si="11"/>
        <v/>
      </c>
    </row>
    <row r="391" spans="9:10" x14ac:dyDescent="0.25">
      <c r="I391" s="122" t="str">
        <f t="shared" si="12"/>
        <v/>
      </c>
      <c r="J391" s="129" t="str">
        <f t="shared" si="11"/>
        <v/>
      </c>
    </row>
    <row r="392" spans="9:10" x14ac:dyDescent="0.25">
      <c r="I392" s="122" t="str">
        <f t="shared" si="12"/>
        <v/>
      </c>
      <c r="J392" s="129" t="str">
        <f t="shared" si="11"/>
        <v/>
      </c>
    </row>
    <row r="393" spans="9:10" x14ac:dyDescent="0.25">
      <c r="I393" s="122" t="str">
        <f t="shared" si="12"/>
        <v/>
      </c>
      <c r="J393" s="129" t="str">
        <f t="shared" si="11"/>
        <v/>
      </c>
    </row>
    <row r="394" spans="9:10" x14ac:dyDescent="0.25">
      <c r="I394" s="122" t="str">
        <f t="shared" si="12"/>
        <v/>
      </c>
      <c r="J394" s="129" t="str">
        <f t="shared" ref="J394:J414" si="13">IF(I394="","",IF(I394&lt;=0.5,"Avance bajo",(IF(AND(I394&gt;0.5,I394&lt;=0.75),"Avance medio",IF(AND(I394&gt;0.75,I394&lt;=0.95),"Avance alto",IF(AND(I394&gt;0.95,I394&lt;=1),"Avance sobresaliente",IF(I394&gt;1,"Sobre ejecutado","")))))))</f>
        <v/>
      </c>
    </row>
    <row r="395" spans="9:10" x14ac:dyDescent="0.25">
      <c r="I395" s="122" t="str">
        <f t="shared" si="12"/>
        <v/>
      </c>
      <c r="J395" s="129" t="str">
        <f t="shared" si="13"/>
        <v/>
      </c>
    </row>
    <row r="396" spans="9:10" x14ac:dyDescent="0.25">
      <c r="I396" s="122" t="str">
        <f t="shared" si="12"/>
        <v/>
      </c>
      <c r="J396" s="129" t="str">
        <f t="shared" si="13"/>
        <v/>
      </c>
    </row>
    <row r="397" spans="9:10" x14ac:dyDescent="0.25">
      <c r="I397" s="122" t="str">
        <f t="shared" si="12"/>
        <v/>
      </c>
      <c r="J397" s="129" t="str">
        <f t="shared" si="13"/>
        <v/>
      </c>
    </row>
    <row r="398" spans="9:10" x14ac:dyDescent="0.25">
      <c r="I398" s="122" t="str">
        <f t="shared" si="12"/>
        <v/>
      </c>
      <c r="J398" s="129" t="str">
        <f t="shared" si="13"/>
        <v/>
      </c>
    </row>
    <row r="399" spans="9:10" x14ac:dyDescent="0.25">
      <c r="I399" s="122" t="str">
        <f t="shared" si="12"/>
        <v/>
      </c>
      <c r="J399" s="129" t="str">
        <f t="shared" si="13"/>
        <v/>
      </c>
    </row>
    <row r="400" spans="9:10" x14ac:dyDescent="0.25">
      <c r="I400" s="122" t="str">
        <f t="shared" si="12"/>
        <v/>
      </c>
      <c r="J400" s="129" t="str">
        <f t="shared" si="13"/>
        <v/>
      </c>
    </row>
    <row r="401" spans="9:10" x14ac:dyDescent="0.25">
      <c r="I401" s="122" t="str">
        <f t="shared" si="12"/>
        <v/>
      </c>
      <c r="J401" s="129" t="str">
        <f t="shared" si="13"/>
        <v/>
      </c>
    </row>
    <row r="402" spans="9:10" x14ac:dyDescent="0.25">
      <c r="I402" s="122" t="str">
        <f t="shared" si="12"/>
        <v/>
      </c>
      <c r="J402" s="129" t="str">
        <f t="shared" si="13"/>
        <v/>
      </c>
    </row>
    <row r="403" spans="9:10" x14ac:dyDescent="0.25">
      <c r="I403" s="122" t="str">
        <f t="shared" si="12"/>
        <v/>
      </c>
      <c r="J403" s="129" t="str">
        <f t="shared" si="13"/>
        <v/>
      </c>
    </row>
    <row r="404" spans="9:10" x14ac:dyDescent="0.25">
      <c r="I404" s="122" t="str">
        <f t="shared" si="12"/>
        <v/>
      </c>
      <c r="J404" s="129" t="str">
        <f t="shared" si="13"/>
        <v/>
      </c>
    </row>
    <row r="405" spans="9:10" x14ac:dyDescent="0.25">
      <c r="I405" s="122" t="str">
        <f t="shared" si="12"/>
        <v/>
      </c>
      <c r="J405" s="129" t="str">
        <f t="shared" si="13"/>
        <v/>
      </c>
    </row>
    <row r="406" spans="9:10" x14ac:dyDescent="0.25">
      <c r="I406" s="122" t="str">
        <f t="shared" si="12"/>
        <v/>
      </c>
      <c r="J406" s="129" t="str">
        <f t="shared" si="13"/>
        <v/>
      </c>
    </row>
    <row r="407" spans="9:10" x14ac:dyDescent="0.25">
      <c r="I407" s="122" t="str">
        <f t="shared" si="12"/>
        <v/>
      </c>
      <c r="J407" s="129" t="str">
        <f t="shared" si="13"/>
        <v/>
      </c>
    </row>
    <row r="408" spans="9:10" x14ac:dyDescent="0.25">
      <c r="I408" s="122" t="str">
        <f t="shared" si="12"/>
        <v/>
      </c>
      <c r="J408" s="129" t="str">
        <f t="shared" si="13"/>
        <v/>
      </c>
    </row>
    <row r="409" spans="9:10" x14ac:dyDescent="0.25">
      <c r="I409" s="122" t="str">
        <f t="shared" si="12"/>
        <v/>
      </c>
      <c r="J409" s="129" t="str">
        <f t="shared" si="13"/>
        <v/>
      </c>
    </row>
    <row r="410" spans="9:10" x14ac:dyDescent="0.25">
      <c r="I410" s="122" t="str">
        <f t="shared" si="12"/>
        <v/>
      </c>
      <c r="J410" s="129" t="str">
        <f t="shared" si="13"/>
        <v/>
      </c>
    </row>
    <row r="411" spans="9:10" x14ac:dyDescent="0.25">
      <c r="I411" s="122" t="str">
        <f t="shared" si="12"/>
        <v/>
      </c>
      <c r="J411" s="129" t="str">
        <f t="shared" si="13"/>
        <v/>
      </c>
    </row>
    <row r="412" spans="9:10" x14ac:dyDescent="0.25">
      <c r="I412" s="122" t="str">
        <f t="shared" si="12"/>
        <v/>
      </c>
      <c r="J412" s="129" t="str">
        <f t="shared" si="13"/>
        <v/>
      </c>
    </row>
    <row r="413" spans="9:10" x14ac:dyDescent="0.25">
      <c r="I413" s="122" t="str">
        <f t="shared" si="12"/>
        <v/>
      </c>
      <c r="J413" s="129" t="str">
        <f t="shared" si="13"/>
        <v/>
      </c>
    </row>
    <row r="414" spans="9:10" x14ac:dyDescent="0.25">
      <c r="I414" s="122" t="str">
        <f t="shared" si="12"/>
        <v/>
      </c>
      <c r="J414" s="129" t="str">
        <f t="shared" si="13"/>
        <v/>
      </c>
    </row>
  </sheetData>
  <mergeCells count="12">
    <mergeCell ref="I7:I8"/>
    <mergeCell ref="J7:J8"/>
    <mergeCell ref="A1:A4"/>
    <mergeCell ref="B1:D4"/>
    <mergeCell ref="E1:F1"/>
    <mergeCell ref="I1:J1"/>
    <mergeCell ref="E2:F2"/>
    <mergeCell ref="I2:J2"/>
    <mergeCell ref="E3:F3"/>
    <mergeCell ref="I3:J3"/>
    <mergeCell ref="E4:F4"/>
    <mergeCell ref="I4:J4"/>
  </mergeCells>
  <conditionalFormatting sqref="J9:J414">
    <cfRule type="containsText" dxfId="684" priority="1" operator="containsText" text="Avance sobresaliente">
      <formula>NOT(ISERROR(SEARCH("Avance sobresaliente",J9)))</formula>
    </cfRule>
    <cfRule type="containsText" dxfId="683" priority="2" operator="containsText" text="Avance alto">
      <formula>NOT(ISERROR(SEARCH("Avance alto",J9)))</formula>
    </cfRule>
    <cfRule type="containsText" dxfId="682" priority="3" operator="containsText" text="Avance medio">
      <formula>NOT(ISERROR(SEARCH("Avance medio",J9)))</formula>
    </cfRule>
    <cfRule type="containsText" dxfId="681" priority="4" operator="containsText" text="Avance Bajo">
      <formula>NOT(ISERROR(SEARCH("Avance Bajo",J9)))</formula>
    </cfRule>
  </conditionalFormatting>
  <pageMargins left="0.7" right="0.7" top="0.75" bottom="0.75" header="0.3" footer="0.3"/>
  <pageSetup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1505" r:id="rId5" name="Button 1">
              <controlPr defaultSize="0" print="0" autoFill="0" autoPict="0" macro="[0]!AvanceDep">
                <anchor moveWithCells="1" sizeWithCells="1">
                  <from>
                    <xdr:col>0</xdr:col>
                    <xdr:colOff>0</xdr:colOff>
                    <xdr:row>4</xdr:row>
                    <xdr:rowOff>9525</xdr:rowOff>
                  </from>
                  <to>
                    <xdr:col>2</xdr:col>
                    <xdr:colOff>38100</xdr:colOff>
                    <xdr:row>5</xdr:row>
                    <xdr:rowOff>133350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2E02D-EC45-477F-96D2-DA8622DBF641}">
  <sheetPr codeName="Hoja12"/>
  <dimension ref="A1:S414"/>
  <sheetViews>
    <sheetView showGridLines="0" zoomScale="85" zoomScaleNormal="85" workbookViewId="0">
      <selection activeCell="I9" sqref="I9"/>
    </sheetView>
  </sheetViews>
  <sheetFormatPr baseColWidth="10" defaultColWidth="11.42578125" defaultRowHeight="15" x14ac:dyDescent="0.25"/>
  <cols>
    <col min="1" max="1" width="31.5703125" style="105" customWidth="1"/>
    <col min="2" max="2" width="26.85546875" style="105" customWidth="1"/>
    <col min="3" max="3" width="48.42578125" style="105" customWidth="1"/>
    <col min="4" max="4" width="13.140625" style="120" customWidth="1"/>
    <col min="5" max="5" width="10.7109375" style="120" customWidth="1"/>
    <col min="6" max="6" width="11.42578125" style="118" customWidth="1"/>
    <col min="7" max="7" width="11.42578125" style="118" hidden="1" customWidth="1"/>
    <col min="8" max="8" width="11.42578125" style="105" hidden="1" customWidth="1"/>
    <col min="9" max="9" width="14.5703125" style="122" customWidth="1"/>
    <col min="10" max="10" width="21.28515625" style="105" customWidth="1"/>
    <col min="11" max="16384" width="11.42578125" style="105"/>
  </cols>
  <sheetData>
    <row r="1" spans="1:19" x14ac:dyDescent="0.25">
      <c r="A1" s="262"/>
      <c r="B1" s="260" t="s">
        <v>1086</v>
      </c>
      <c r="C1" s="260"/>
      <c r="D1" s="260"/>
      <c r="E1" s="267" t="s">
        <v>169</v>
      </c>
      <c r="F1" s="268"/>
      <c r="G1" s="127"/>
      <c r="H1" s="128"/>
      <c r="I1" s="265" t="s">
        <v>175</v>
      </c>
      <c r="J1" s="265"/>
      <c r="Q1" s="125"/>
      <c r="R1" s="125"/>
      <c r="S1" s="125"/>
    </row>
    <row r="2" spans="1:19" x14ac:dyDescent="0.25">
      <c r="A2" s="263"/>
      <c r="B2" s="260"/>
      <c r="C2" s="260"/>
      <c r="D2" s="260"/>
      <c r="E2" s="267" t="s">
        <v>170</v>
      </c>
      <c r="F2" s="268"/>
      <c r="G2" s="127"/>
      <c r="H2" s="128"/>
      <c r="I2" s="265">
        <v>4</v>
      </c>
      <c r="J2" s="265"/>
      <c r="Q2" s="125"/>
      <c r="R2" s="125"/>
      <c r="S2" s="125"/>
    </row>
    <row r="3" spans="1:19" x14ac:dyDescent="0.25">
      <c r="A3" s="263"/>
      <c r="B3" s="260"/>
      <c r="C3" s="260"/>
      <c r="D3" s="260"/>
      <c r="E3" s="267" t="s">
        <v>171</v>
      </c>
      <c r="F3" s="268"/>
      <c r="G3" s="127"/>
      <c r="H3" s="128"/>
      <c r="I3" s="266">
        <v>43916</v>
      </c>
      <c r="J3" s="266"/>
      <c r="Q3" s="126"/>
      <c r="R3" s="126"/>
      <c r="S3" s="126"/>
    </row>
    <row r="4" spans="1:19" x14ac:dyDescent="0.25">
      <c r="A4" s="264"/>
      <c r="B4" s="260"/>
      <c r="C4" s="260"/>
      <c r="D4" s="260"/>
      <c r="E4" s="267" t="s">
        <v>172</v>
      </c>
      <c r="F4" s="268"/>
      <c r="G4" s="127"/>
      <c r="H4" s="128"/>
      <c r="I4" s="265" t="s">
        <v>173</v>
      </c>
      <c r="J4" s="265"/>
      <c r="Q4" s="125"/>
      <c r="R4" s="125"/>
      <c r="S4" s="125"/>
    </row>
    <row r="5" spans="1:19" x14ac:dyDescent="0.25">
      <c r="A5" s="177" t="s">
        <v>1082</v>
      </c>
      <c r="B5" s="174" t="s">
        <v>1079</v>
      </c>
    </row>
    <row r="6" spans="1:19" ht="15.75" customHeight="1" x14ac:dyDescent="0.25">
      <c r="N6" s="117"/>
    </row>
    <row r="7" spans="1:19" x14ac:dyDescent="0.25">
      <c r="A7" s="174"/>
      <c r="B7" s="174"/>
      <c r="C7" s="174"/>
      <c r="D7" s="174"/>
      <c r="E7" s="181" t="s">
        <v>1041</v>
      </c>
      <c r="F7" s="174"/>
      <c r="G7" s="105"/>
      <c r="H7" s="120"/>
      <c r="I7" s="259" t="s">
        <v>1044</v>
      </c>
      <c r="J7" s="259" t="s">
        <v>1045</v>
      </c>
    </row>
    <row r="8" spans="1:19" s="120" customFormat="1" ht="30" x14ac:dyDescent="0.25">
      <c r="A8" s="177" t="s">
        <v>125</v>
      </c>
      <c r="B8" s="180" t="s">
        <v>1</v>
      </c>
      <c r="C8" s="180" t="s">
        <v>2</v>
      </c>
      <c r="D8" s="180" t="s">
        <v>70</v>
      </c>
      <c r="E8" s="176" t="s">
        <v>1043</v>
      </c>
      <c r="F8" s="174" t="s">
        <v>1068</v>
      </c>
      <c r="G8" s="119" t="s">
        <v>1043</v>
      </c>
      <c r="H8" s="121" t="s">
        <v>1042</v>
      </c>
      <c r="I8" s="259"/>
      <c r="J8" s="259"/>
    </row>
    <row r="9" spans="1:19" ht="30" x14ac:dyDescent="0.25">
      <c r="A9" s="174" t="s">
        <v>127</v>
      </c>
      <c r="B9" s="174"/>
      <c r="C9" s="174"/>
      <c r="D9" s="174"/>
      <c r="E9" s="182">
        <v>306</v>
      </c>
      <c r="F9" s="179">
        <v>0</v>
      </c>
      <c r="G9" s="116">
        <v>306</v>
      </c>
      <c r="H9" s="105">
        <v>0</v>
      </c>
      <c r="I9" s="123">
        <f>+IF(G9&gt;0,H9/G9,"")</f>
        <v>0</v>
      </c>
      <c r="J9" s="129" t="str">
        <f>IF(I9="","",IF(I9&lt;=0.5,"Avance bajo",(IF(AND(I9&gt;0.5,I9&lt;=0.75),"Avance medio",IF(AND(I9&gt;0.75,I9&lt;=0.95),"Avance alto",IF(AND(I9&gt;0.95,I9&lt;=1),"Avance sobresaliente",IF(I9&gt;1,"Sobre ejecutado","")))))))</f>
        <v>Avance bajo</v>
      </c>
    </row>
    <row r="10" spans="1:19" ht="30" x14ac:dyDescent="0.25">
      <c r="A10" s="174" t="s">
        <v>139</v>
      </c>
      <c r="B10" s="174"/>
      <c r="C10" s="174"/>
      <c r="D10" s="174"/>
      <c r="E10" s="179">
        <v>153</v>
      </c>
      <c r="F10" s="179">
        <v>0</v>
      </c>
      <c r="G10" s="116">
        <v>153</v>
      </c>
      <c r="H10" s="105">
        <v>0</v>
      </c>
      <c r="I10" s="129">
        <f t="shared" ref="I10:I73" si="0">+IF(G10&gt;0,H10/G10,"")</f>
        <v>0</v>
      </c>
      <c r="J10" s="129" t="str">
        <f t="shared" ref="J10:J73" si="1">IF(I10="","",IF(I10&lt;=0.5,"Avance bajo",(IF(AND(I10&gt;0.5,I10&lt;=0.75),"Avance medio",IF(AND(I10&gt;0.75,I10&lt;=0.95),"Avance alto",IF(AND(I10&gt;0.95,I10&lt;=1),"Avance sobresaliente",IF(I10&gt;1,"Sobre ejecutado","")))))))</f>
        <v>Avance bajo</v>
      </c>
    </row>
    <row r="11" spans="1:19" x14ac:dyDescent="0.25">
      <c r="A11" s="174" t="s">
        <v>145</v>
      </c>
      <c r="B11" s="174"/>
      <c r="C11" s="174"/>
      <c r="D11" s="174"/>
      <c r="E11" s="179">
        <v>100</v>
      </c>
      <c r="F11" s="179">
        <v>0</v>
      </c>
      <c r="G11" s="116">
        <v>100</v>
      </c>
      <c r="H11" s="105">
        <v>0</v>
      </c>
      <c r="I11" s="129">
        <f t="shared" si="0"/>
        <v>0</v>
      </c>
      <c r="J11" s="129" t="str">
        <f t="shared" si="1"/>
        <v>Avance bajo</v>
      </c>
    </row>
    <row r="12" spans="1:19" ht="30" x14ac:dyDescent="0.25">
      <c r="A12" s="174" t="s">
        <v>149</v>
      </c>
      <c r="B12" s="174"/>
      <c r="C12" s="174"/>
      <c r="D12" s="174"/>
      <c r="E12" s="179">
        <v>915</v>
      </c>
      <c r="F12" s="179">
        <v>0</v>
      </c>
      <c r="G12" s="116">
        <v>915</v>
      </c>
      <c r="H12" s="105">
        <v>0</v>
      </c>
      <c r="I12" s="129">
        <f t="shared" si="0"/>
        <v>0</v>
      </c>
      <c r="J12" s="129" t="str">
        <f t="shared" si="1"/>
        <v>Avance bajo</v>
      </c>
    </row>
    <row r="13" spans="1:19" ht="30" x14ac:dyDescent="0.25">
      <c r="A13" s="174" t="s">
        <v>153</v>
      </c>
      <c r="B13" s="174"/>
      <c r="C13" s="174"/>
      <c r="D13" s="174"/>
      <c r="E13" s="179">
        <v>450</v>
      </c>
      <c r="F13" s="179">
        <v>0</v>
      </c>
      <c r="G13" s="116">
        <v>450</v>
      </c>
      <c r="H13" s="105">
        <v>0</v>
      </c>
      <c r="I13" s="129">
        <f t="shared" si="0"/>
        <v>0</v>
      </c>
      <c r="J13" s="129" t="str">
        <f t="shared" si="1"/>
        <v>Avance bajo</v>
      </c>
    </row>
    <row r="14" spans="1:19" x14ac:dyDescent="0.25">
      <c r="A14" s="174" t="s">
        <v>155</v>
      </c>
      <c r="B14" s="174"/>
      <c r="C14" s="174"/>
      <c r="D14" s="174"/>
      <c r="E14" s="179">
        <v>200</v>
      </c>
      <c r="F14" s="179">
        <v>0</v>
      </c>
      <c r="G14" s="116">
        <v>200</v>
      </c>
      <c r="H14" s="105">
        <v>0</v>
      </c>
      <c r="I14" s="129">
        <f t="shared" si="0"/>
        <v>0</v>
      </c>
      <c r="J14" s="129" t="str">
        <f t="shared" si="1"/>
        <v>Avance bajo</v>
      </c>
    </row>
    <row r="15" spans="1:19" x14ac:dyDescent="0.25">
      <c r="A15" s="174" t="s">
        <v>1040</v>
      </c>
      <c r="B15" s="174"/>
      <c r="C15" s="174"/>
      <c r="D15" s="174"/>
      <c r="E15" s="182">
        <v>2124</v>
      </c>
      <c r="F15" s="179">
        <v>0</v>
      </c>
      <c r="G15" s="116">
        <v>2124</v>
      </c>
      <c r="H15" s="105">
        <v>0</v>
      </c>
      <c r="I15" s="129">
        <f t="shared" si="0"/>
        <v>0</v>
      </c>
      <c r="J15" s="129" t="str">
        <f t="shared" si="1"/>
        <v>Avance bajo</v>
      </c>
    </row>
    <row r="16" spans="1:19" x14ac:dyDescent="0.25">
      <c r="A16"/>
      <c r="B16"/>
      <c r="C16"/>
      <c r="D16"/>
      <c r="E16"/>
      <c r="F16"/>
      <c r="G16" s="116"/>
      <c r="I16" s="129" t="str">
        <f t="shared" si="0"/>
        <v/>
      </c>
      <c r="J16" s="129" t="str">
        <f t="shared" si="1"/>
        <v/>
      </c>
    </row>
    <row r="17" spans="1:10" x14ac:dyDescent="0.25">
      <c r="A17"/>
      <c r="B17"/>
      <c r="C17"/>
      <c r="D17"/>
      <c r="E17"/>
      <c r="F17"/>
      <c r="G17" s="116"/>
      <c r="I17" s="129" t="str">
        <f t="shared" si="0"/>
        <v/>
      </c>
      <c r="J17" s="129" t="str">
        <f t="shared" si="1"/>
        <v/>
      </c>
    </row>
    <row r="18" spans="1:10" x14ac:dyDescent="0.25">
      <c r="A18"/>
      <c r="B18"/>
      <c r="C18"/>
      <c r="D18"/>
      <c r="E18"/>
      <c r="F18"/>
      <c r="G18" s="116"/>
      <c r="I18" s="129" t="str">
        <f t="shared" si="0"/>
        <v/>
      </c>
      <c r="J18" s="129" t="str">
        <f t="shared" si="1"/>
        <v/>
      </c>
    </row>
    <row r="19" spans="1:10" x14ac:dyDescent="0.25">
      <c r="A19" s="104"/>
      <c r="B19" s="104"/>
      <c r="C19" s="104"/>
      <c r="D19" s="104"/>
      <c r="E19" s="104"/>
      <c r="F19" s="104"/>
      <c r="G19" s="104"/>
      <c r="I19" s="129" t="str">
        <f t="shared" si="0"/>
        <v/>
      </c>
      <c r="J19" s="129" t="str">
        <f t="shared" si="1"/>
        <v/>
      </c>
    </row>
    <row r="20" spans="1:10" x14ac:dyDescent="0.25">
      <c r="A20" s="104"/>
      <c r="B20" s="104"/>
      <c r="C20" s="104"/>
      <c r="D20" s="104"/>
      <c r="E20" s="104"/>
      <c r="F20" s="104"/>
      <c r="G20" s="104"/>
      <c r="I20" s="129" t="str">
        <f t="shared" si="0"/>
        <v/>
      </c>
      <c r="J20" s="129" t="str">
        <f t="shared" si="1"/>
        <v/>
      </c>
    </row>
    <row r="21" spans="1:10" x14ac:dyDescent="0.25">
      <c r="A21" s="104"/>
      <c r="B21" s="104"/>
      <c r="C21" s="104"/>
      <c r="D21" s="104"/>
      <c r="E21" s="104"/>
      <c r="F21" s="104"/>
      <c r="G21" s="104"/>
      <c r="I21" s="129" t="str">
        <f t="shared" si="0"/>
        <v/>
      </c>
      <c r="J21" s="129" t="str">
        <f t="shared" si="1"/>
        <v/>
      </c>
    </row>
    <row r="22" spans="1:10" x14ac:dyDescent="0.25">
      <c r="A22" s="104"/>
      <c r="B22" s="104"/>
      <c r="C22" s="104"/>
      <c r="D22" s="104"/>
      <c r="E22" s="104"/>
      <c r="F22" s="104"/>
      <c r="G22" s="104"/>
      <c r="I22" s="129" t="str">
        <f t="shared" si="0"/>
        <v/>
      </c>
      <c r="J22" s="129" t="str">
        <f t="shared" si="1"/>
        <v/>
      </c>
    </row>
    <row r="23" spans="1:10" x14ac:dyDescent="0.25">
      <c r="A23" s="104"/>
      <c r="B23" s="104"/>
      <c r="C23" s="104"/>
      <c r="D23" s="104"/>
      <c r="E23" s="104"/>
      <c r="F23" s="104"/>
      <c r="G23" s="104"/>
      <c r="I23" s="129" t="str">
        <f t="shared" si="0"/>
        <v/>
      </c>
      <c r="J23" s="129" t="str">
        <f t="shared" si="1"/>
        <v/>
      </c>
    </row>
    <row r="24" spans="1:10" x14ac:dyDescent="0.25">
      <c r="A24" s="104"/>
      <c r="B24" s="104"/>
      <c r="C24" s="104"/>
      <c r="D24" s="104"/>
      <c r="E24" s="104"/>
      <c r="F24" s="104"/>
      <c r="G24" s="104"/>
      <c r="I24" s="129" t="str">
        <f t="shared" si="0"/>
        <v/>
      </c>
      <c r="J24" s="129" t="str">
        <f t="shared" si="1"/>
        <v/>
      </c>
    </row>
    <row r="25" spans="1:10" x14ac:dyDescent="0.25">
      <c r="A25" s="104"/>
      <c r="B25" s="104"/>
      <c r="C25" s="104"/>
      <c r="D25" s="104"/>
      <c r="E25" s="104"/>
      <c r="F25" s="104"/>
      <c r="G25" s="104"/>
      <c r="I25" s="129" t="str">
        <f t="shared" si="0"/>
        <v/>
      </c>
      <c r="J25" s="129" t="str">
        <f t="shared" si="1"/>
        <v/>
      </c>
    </row>
    <row r="26" spans="1:10" x14ac:dyDescent="0.25">
      <c r="A26" s="104"/>
      <c r="B26" s="104"/>
      <c r="C26" s="104"/>
      <c r="D26" s="104"/>
      <c r="E26" s="104"/>
      <c r="F26" s="104"/>
      <c r="G26" s="104"/>
      <c r="I26" s="129" t="str">
        <f t="shared" si="0"/>
        <v/>
      </c>
      <c r="J26" s="129" t="str">
        <f t="shared" si="1"/>
        <v/>
      </c>
    </row>
    <row r="27" spans="1:10" x14ac:dyDescent="0.25">
      <c r="A27" s="104"/>
      <c r="B27" s="104"/>
      <c r="C27" s="104"/>
      <c r="D27" s="104"/>
      <c r="E27" s="104"/>
      <c r="F27" s="104"/>
      <c r="G27" s="104"/>
      <c r="I27" s="129" t="str">
        <f t="shared" si="0"/>
        <v/>
      </c>
      <c r="J27" s="129" t="str">
        <f t="shared" si="1"/>
        <v/>
      </c>
    </row>
    <row r="28" spans="1:10" x14ac:dyDescent="0.25">
      <c r="A28" s="104"/>
      <c r="B28" s="104"/>
      <c r="C28" s="104"/>
      <c r="D28" s="104"/>
      <c r="E28" s="104"/>
      <c r="F28" s="104"/>
      <c r="G28" s="104"/>
      <c r="I28" s="129" t="str">
        <f t="shared" si="0"/>
        <v/>
      </c>
      <c r="J28" s="129" t="str">
        <f t="shared" si="1"/>
        <v/>
      </c>
    </row>
    <row r="29" spans="1:10" x14ac:dyDescent="0.25">
      <c r="A29" s="104"/>
      <c r="B29" s="104"/>
      <c r="C29" s="104"/>
      <c r="D29" s="104"/>
      <c r="E29" s="104"/>
      <c r="F29" s="104"/>
      <c r="G29" s="104"/>
      <c r="I29" s="129" t="str">
        <f t="shared" si="0"/>
        <v/>
      </c>
      <c r="J29" s="129" t="str">
        <f t="shared" si="1"/>
        <v/>
      </c>
    </row>
    <row r="30" spans="1:10" x14ac:dyDescent="0.25">
      <c r="A30" s="104"/>
      <c r="B30" s="104"/>
      <c r="C30" s="104"/>
      <c r="D30" s="104"/>
      <c r="E30" s="104"/>
      <c r="F30" s="104"/>
      <c r="G30" s="104"/>
      <c r="I30" s="129" t="str">
        <f t="shared" si="0"/>
        <v/>
      </c>
      <c r="J30" s="129" t="str">
        <f t="shared" si="1"/>
        <v/>
      </c>
    </row>
    <row r="31" spans="1:10" x14ac:dyDescent="0.25">
      <c r="A31" s="104"/>
      <c r="B31" s="104"/>
      <c r="C31" s="104"/>
      <c r="D31" s="104"/>
      <c r="E31" s="104"/>
      <c r="F31" s="104"/>
      <c r="G31" s="104"/>
      <c r="I31" s="129" t="str">
        <f t="shared" si="0"/>
        <v/>
      </c>
      <c r="J31" s="129" t="str">
        <f t="shared" si="1"/>
        <v/>
      </c>
    </row>
    <row r="32" spans="1:10" x14ac:dyDescent="0.25">
      <c r="A32" s="104"/>
      <c r="B32" s="104"/>
      <c r="C32" s="104"/>
      <c r="D32" s="104"/>
      <c r="E32" s="104"/>
      <c r="F32" s="104"/>
      <c r="G32" s="104"/>
      <c r="I32" s="129" t="str">
        <f t="shared" si="0"/>
        <v/>
      </c>
      <c r="J32" s="129" t="str">
        <f t="shared" si="1"/>
        <v/>
      </c>
    </row>
    <row r="33" spans="1:10" x14ac:dyDescent="0.25">
      <c r="A33" s="104"/>
      <c r="B33" s="104"/>
      <c r="C33" s="104"/>
      <c r="D33" s="104"/>
      <c r="E33" s="104"/>
      <c r="F33" s="104"/>
      <c r="G33" s="104"/>
      <c r="I33" s="129" t="str">
        <f t="shared" si="0"/>
        <v/>
      </c>
      <c r="J33" s="129" t="str">
        <f t="shared" si="1"/>
        <v/>
      </c>
    </row>
    <row r="34" spans="1:10" x14ac:dyDescent="0.25">
      <c r="A34" s="104"/>
      <c r="B34" s="104"/>
      <c r="C34" s="104"/>
      <c r="D34" s="104"/>
      <c r="E34" s="104"/>
      <c r="F34" s="104"/>
      <c r="G34" s="104"/>
      <c r="I34" s="129" t="str">
        <f t="shared" si="0"/>
        <v/>
      </c>
      <c r="J34" s="129" t="str">
        <f t="shared" si="1"/>
        <v/>
      </c>
    </row>
    <row r="35" spans="1:10" x14ac:dyDescent="0.25">
      <c r="A35" s="104"/>
      <c r="B35" s="104"/>
      <c r="C35" s="104"/>
      <c r="D35" s="104"/>
      <c r="E35" s="104"/>
      <c r="F35" s="104"/>
      <c r="G35" s="104"/>
      <c r="I35" s="129" t="str">
        <f t="shared" si="0"/>
        <v/>
      </c>
      <c r="J35" s="129" t="str">
        <f t="shared" si="1"/>
        <v/>
      </c>
    </row>
    <row r="36" spans="1:10" x14ac:dyDescent="0.25">
      <c r="A36" s="104"/>
      <c r="B36" s="104"/>
      <c r="C36" s="104"/>
      <c r="D36" s="104"/>
      <c r="E36" s="104"/>
      <c r="F36" s="104"/>
      <c r="G36" s="104"/>
      <c r="I36" s="129" t="str">
        <f t="shared" si="0"/>
        <v/>
      </c>
      <c r="J36" s="129" t="str">
        <f t="shared" si="1"/>
        <v/>
      </c>
    </row>
    <row r="37" spans="1:10" x14ac:dyDescent="0.25">
      <c r="A37" s="104"/>
      <c r="B37" s="104"/>
      <c r="C37" s="104"/>
      <c r="D37" s="104"/>
      <c r="E37" s="104"/>
      <c r="F37" s="104"/>
      <c r="G37" s="104"/>
      <c r="I37" s="129" t="str">
        <f t="shared" si="0"/>
        <v/>
      </c>
      <c r="J37" s="129" t="str">
        <f t="shared" si="1"/>
        <v/>
      </c>
    </row>
    <row r="38" spans="1:10" x14ac:dyDescent="0.25">
      <c r="A38" s="104"/>
      <c r="B38" s="104"/>
      <c r="C38" s="104"/>
      <c r="D38" s="104"/>
      <c r="E38" s="104"/>
      <c r="F38" s="104"/>
      <c r="G38" s="104"/>
      <c r="I38" s="129" t="str">
        <f t="shared" si="0"/>
        <v/>
      </c>
      <c r="J38" s="129" t="str">
        <f t="shared" si="1"/>
        <v/>
      </c>
    </row>
    <row r="39" spans="1:10" x14ac:dyDescent="0.25">
      <c r="A39" s="104"/>
      <c r="B39" s="104"/>
      <c r="C39" s="104"/>
      <c r="D39" s="104"/>
      <c r="E39" s="104"/>
      <c r="F39" s="104"/>
      <c r="G39" s="104"/>
      <c r="I39" s="129" t="str">
        <f t="shared" si="0"/>
        <v/>
      </c>
      <c r="J39" s="129" t="str">
        <f t="shared" si="1"/>
        <v/>
      </c>
    </row>
    <row r="40" spans="1:10" x14ac:dyDescent="0.25">
      <c r="A40" s="104"/>
      <c r="B40" s="104"/>
      <c r="C40" s="104"/>
      <c r="D40" s="104"/>
      <c r="E40" s="104"/>
      <c r="F40" s="104"/>
      <c r="G40" s="104"/>
      <c r="I40" s="129" t="str">
        <f t="shared" si="0"/>
        <v/>
      </c>
      <c r="J40" s="129" t="str">
        <f t="shared" si="1"/>
        <v/>
      </c>
    </row>
    <row r="41" spans="1:10" x14ac:dyDescent="0.25">
      <c r="A41" s="104"/>
      <c r="B41" s="104"/>
      <c r="C41" s="104"/>
      <c r="D41" s="104"/>
      <c r="E41" s="104"/>
      <c r="F41" s="104"/>
      <c r="G41" s="104"/>
      <c r="I41" s="129" t="str">
        <f t="shared" si="0"/>
        <v/>
      </c>
      <c r="J41" s="129" t="str">
        <f t="shared" si="1"/>
        <v/>
      </c>
    </row>
    <row r="42" spans="1:10" x14ac:dyDescent="0.25">
      <c r="A42" s="104"/>
      <c r="B42" s="104"/>
      <c r="C42" s="104"/>
      <c r="D42" s="104"/>
      <c r="E42" s="104"/>
      <c r="F42" s="104"/>
      <c r="G42" s="104"/>
      <c r="I42" s="129" t="str">
        <f t="shared" si="0"/>
        <v/>
      </c>
      <c r="J42" s="129" t="str">
        <f t="shared" si="1"/>
        <v/>
      </c>
    </row>
    <row r="43" spans="1:10" x14ac:dyDescent="0.25">
      <c r="A43" s="104"/>
      <c r="B43" s="104"/>
      <c r="C43" s="104"/>
      <c r="D43" s="104"/>
      <c r="E43" s="104"/>
      <c r="F43" s="104"/>
      <c r="G43" s="104"/>
      <c r="I43" s="129" t="str">
        <f t="shared" si="0"/>
        <v/>
      </c>
      <c r="J43" s="129" t="str">
        <f t="shared" si="1"/>
        <v/>
      </c>
    </row>
    <row r="44" spans="1:10" x14ac:dyDescent="0.25">
      <c r="A44" s="104"/>
      <c r="B44" s="104"/>
      <c r="C44" s="104"/>
      <c r="D44" s="104"/>
      <c r="E44" s="104"/>
      <c r="F44" s="104"/>
      <c r="G44" s="104"/>
      <c r="I44" s="129" t="str">
        <f t="shared" si="0"/>
        <v/>
      </c>
      <c r="J44" s="129" t="str">
        <f t="shared" si="1"/>
        <v/>
      </c>
    </row>
    <row r="45" spans="1:10" x14ac:dyDescent="0.25">
      <c r="A45" s="104"/>
      <c r="B45" s="104"/>
      <c r="C45" s="104"/>
      <c r="D45" s="104"/>
      <c r="E45" s="104"/>
      <c r="F45" s="104"/>
      <c r="G45" s="104"/>
      <c r="I45" s="129" t="str">
        <f t="shared" si="0"/>
        <v/>
      </c>
      <c r="J45" s="129" t="str">
        <f t="shared" si="1"/>
        <v/>
      </c>
    </row>
    <row r="46" spans="1:10" x14ac:dyDescent="0.25">
      <c r="A46" s="104"/>
      <c r="B46" s="104"/>
      <c r="C46" s="104"/>
      <c r="D46" s="104"/>
      <c r="E46" s="104"/>
      <c r="F46" s="104"/>
      <c r="G46" s="104"/>
      <c r="I46" s="129" t="str">
        <f t="shared" si="0"/>
        <v/>
      </c>
      <c r="J46" s="129" t="str">
        <f t="shared" si="1"/>
        <v/>
      </c>
    </row>
    <row r="47" spans="1:10" x14ac:dyDescent="0.25">
      <c r="A47" s="104"/>
      <c r="B47" s="104"/>
      <c r="C47" s="104"/>
      <c r="D47" s="104"/>
      <c r="E47" s="104"/>
      <c r="F47" s="104"/>
      <c r="G47" s="104"/>
      <c r="I47" s="129" t="str">
        <f t="shared" si="0"/>
        <v/>
      </c>
      <c r="J47" s="129" t="str">
        <f t="shared" si="1"/>
        <v/>
      </c>
    </row>
    <row r="48" spans="1:10" x14ac:dyDescent="0.25">
      <c r="A48" s="104"/>
      <c r="B48" s="104"/>
      <c r="C48" s="104"/>
      <c r="D48" s="104"/>
      <c r="E48" s="104"/>
      <c r="F48" s="104"/>
      <c r="G48" s="104"/>
      <c r="I48" s="129" t="str">
        <f t="shared" si="0"/>
        <v/>
      </c>
      <c r="J48" s="129" t="str">
        <f t="shared" si="1"/>
        <v/>
      </c>
    </row>
    <row r="49" spans="1:10" x14ac:dyDescent="0.25">
      <c r="A49" s="104"/>
      <c r="B49" s="104"/>
      <c r="C49" s="104"/>
      <c r="D49" s="104"/>
      <c r="E49" s="104"/>
      <c r="F49" s="104"/>
      <c r="G49" s="104"/>
      <c r="I49" s="129" t="str">
        <f t="shared" si="0"/>
        <v/>
      </c>
      <c r="J49" s="129" t="str">
        <f t="shared" si="1"/>
        <v/>
      </c>
    </row>
    <row r="50" spans="1:10" x14ac:dyDescent="0.25">
      <c r="A50" s="104"/>
      <c r="B50" s="104"/>
      <c r="C50" s="104"/>
      <c r="D50" s="104"/>
      <c r="E50" s="104"/>
      <c r="F50" s="104"/>
      <c r="G50" s="104"/>
      <c r="I50" s="129" t="str">
        <f t="shared" si="0"/>
        <v/>
      </c>
      <c r="J50" s="129" t="str">
        <f t="shared" si="1"/>
        <v/>
      </c>
    </row>
    <row r="51" spans="1:10" x14ac:dyDescent="0.25">
      <c r="A51" s="104"/>
      <c r="B51" s="104"/>
      <c r="C51" s="104"/>
      <c r="D51" s="104"/>
      <c r="E51" s="104"/>
      <c r="F51" s="104"/>
      <c r="G51" s="104"/>
      <c r="I51" s="129" t="str">
        <f t="shared" si="0"/>
        <v/>
      </c>
      <c r="J51" s="129" t="str">
        <f t="shared" si="1"/>
        <v/>
      </c>
    </row>
    <row r="52" spans="1:10" x14ac:dyDescent="0.25">
      <c r="A52" s="104"/>
      <c r="B52" s="104"/>
      <c r="C52" s="104"/>
      <c r="D52" s="104"/>
      <c r="E52" s="104"/>
      <c r="F52" s="104"/>
      <c r="G52" s="104"/>
      <c r="I52" s="129" t="str">
        <f t="shared" si="0"/>
        <v/>
      </c>
      <c r="J52" s="129" t="str">
        <f t="shared" si="1"/>
        <v/>
      </c>
    </row>
    <row r="53" spans="1:10" x14ac:dyDescent="0.25">
      <c r="A53" s="104"/>
      <c r="B53" s="104"/>
      <c r="C53" s="104"/>
      <c r="D53" s="104"/>
      <c r="E53" s="104"/>
      <c r="F53" s="104"/>
      <c r="G53" s="104"/>
      <c r="I53" s="129" t="str">
        <f t="shared" si="0"/>
        <v/>
      </c>
      <c r="J53" s="129" t="str">
        <f t="shared" si="1"/>
        <v/>
      </c>
    </row>
    <row r="54" spans="1:10" x14ac:dyDescent="0.25">
      <c r="A54" s="104"/>
      <c r="B54" s="104"/>
      <c r="C54" s="104"/>
      <c r="D54" s="104"/>
      <c r="E54" s="104"/>
      <c r="F54" s="104"/>
      <c r="G54" s="104"/>
      <c r="I54" s="129" t="str">
        <f t="shared" si="0"/>
        <v/>
      </c>
      <c r="J54" s="129" t="str">
        <f t="shared" si="1"/>
        <v/>
      </c>
    </row>
    <row r="55" spans="1:10" x14ac:dyDescent="0.25">
      <c r="A55" s="104"/>
      <c r="B55" s="104"/>
      <c r="C55" s="104"/>
      <c r="D55" s="104"/>
      <c r="E55" s="104"/>
      <c r="F55" s="104"/>
      <c r="G55" s="104"/>
      <c r="I55" s="129" t="str">
        <f t="shared" si="0"/>
        <v/>
      </c>
      <c r="J55" s="129" t="str">
        <f t="shared" si="1"/>
        <v/>
      </c>
    </row>
    <row r="56" spans="1:10" x14ac:dyDescent="0.25">
      <c r="A56" s="104"/>
      <c r="B56" s="104"/>
      <c r="C56" s="104"/>
      <c r="D56" s="104"/>
      <c r="E56" s="104"/>
      <c r="F56" s="104"/>
      <c r="G56" s="104"/>
      <c r="I56" s="129" t="str">
        <f t="shared" si="0"/>
        <v/>
      </c>
      <c r="J56" s="129" t="str">
        <f t="shared" si="1"/>
        <v/>
      </c>
    </row>
    <row r="57" spans="1:10" x14ac:dyDescent="0.25">
      <c r="A57" s="104"/>
      <c r="B57" s="104"/>
      <c r="C57" s="104"/>
      <c r="D57" s="104"/>
      <c r="E57" s="104"/>
      <c r="F57" s="104"/>
      <c r="G57" s="104"/>
      <c r="I57" s="129" t="str">
        <f t="shared" si="0"/>
        <v/>
      </c>
      <c r="J57" s="129" t="str">
        <f t="shared" si="1"/>
        <v/>
      </c>
    </row>
    <row r="58" spans="1:10" x14ac:dyDescent="0.25">
      <c r="A58" s="104"/>
      <c r="B58" s="104"/>
      <c r="C58" s="104"/>
      <c r="D58" s="104"/>
      <c r="E58" s="104"/>
      <c r="F58" s="104"/>
      <c r="G58" s="104"/>
      <c r="I58" s="129" t="str">
        <f t="shared" si="0"/>
        <v/>
      </c>
      <c r="J58" s="129" t="str">
        <f t="shared" si="1"/>
        <v/>
      </c>
    </row>
    <row r="59" spans="1:10" x14ac:dyDescent="0.25">
      <c r="A59" s="104"/>
      <c r="B59" s="104"/>
      <c r="C59" s="104"/>
      <c r="D59" s="104"/>
      <c r="E59" s="104"/>
      <c r="F59" s="104"/>
      <c r="G59" s="104"/>
      <c r="I59" s="129" t="str">
        <f t="shared" si="0"/>
        <v/>
      </c>
      <c r="J59" s="129" t="str">
        <f t="shared" si="1"/>
        <v/>
      </c>
    </row>
    <row r="60" spans="1:10" x14ac:dyDescent="0.25">
      <c r="A60" s="104"/>
      <c r="B60" s="104"/>
      <c r="C60" s="104"/>
      <c r="D60" s="104"/>
      <c r="E60" s="104"/>
      <c r="F60" s="104"/>
      <c r="G60" s="104"/>
      <c r="I60" s="129" t="str">
        <f t="shared" si="0"/>
        <v/>
      </c>
      <c r="J60" s="129" t="str">
        <f t="shared" si="1"/>
        <v/>
      </c>
    </row>
    <row r="61" spans="1:10" x14ac:dyDescent="0.25">
      <c r="A61" s="104"/>
      <c r="B61" s="104"/>
      <c r="C61" s="104"/>
      <c r="D61" s="104"/>
      <c r="E61" s="104"/>
      <c r="F61" s="104"/>
      <c r="G61" s="104"/>
      <c r="I61" s="129" t="str">
        <f t="shared" si="0"/>
        <v/>
      </c>
      <c r="J61" s="129" t="str">
        <f t="shared" si="1"/>
        <v/>
      </c>
    </row>
    <row r="62" spans="1:10" x14ac:dyDescent="0.25">
      <c r="A62" s="104"/>
      <c r="B62" s="104"/>
      <c r="C62" s="104"/>
      <c r="D62" s="104"/>
      <c r="E62" s="104"/>
      <c r="F62" s="104"/>
      <c r="G62" s="104"/>
      <c r="I62" s="129" t="str">
        <f t="shared" si="0"/>
        <v/>
      </c>
      <c r="J62" s="129" t="str">
        <f t="shared" si="1"/>
        <v/>
      </c>
    </row>
    <row r="63" spans="1:10" x14ac:dyDescent="0.25">
      <c r="A63" s="104"/>
      <c r="B63" s="104"/>
      <c r="C63" s="104"/>
      <c r="D63" s="104"/>
      <c r="E63" s="104"/>
      <c r="F63" s="104"/>
      <c r="G63" s="104"/>
      <c r="I63" s="129" t="str">
        <f t="shared" si="0"/>
        <v/>
      </c>
      <c r="J63" s="129" t="str">
        <f t="shared" si="1"/>
        <v/>
      </c>
    </row>
    <row r="64" spans="1:10" x14ac:dyDescent="0.25">
      <c r="A64" s="104"/>
      <c r="B64" s="104"/>
      <c r="C64" s="104"/>
      <c r="D64" s="104"/>
      <c r="E64" s="104"/>
      <c r="F64" s="104"/>
      <c r="G64" s="104"/>
      <c r="I64" s="129" t="str">
        <f t="shared" si="0"/>
        <v/>
      </c>
      <c r="J64" s="129" t="str">
        <f t="shared" si="1"/>
        <v/>
      </c>
    </row>
    <row r="65" spans="1:10" x14ac:dyDescent="0.25">
      <c r="A65" s="104"/>
      <c r="B65" s="104"/>
      <c r="C65" s="104"/>
      <c r="D65" s="104"/>
      <c r="E65" s="104"/>
      <c r="F65" s="104"/>
      <c r="G65" s="104"/>
      <c r="I65" s="129" t="str">
        <f t="shared" si="0"/>
        <v/>
      </c>
      <c r="J65" s="129" t="str">
        <f t="shared" si="1"/>
        <v/>
      </c>
    </row>
    <row r="66" spans="1:10" x14ac:dyDescent="0.25">
      <c r="A66" s="104"/>
      <c r="B66" s="104"/>
      <c r="C66" s="104"/>
      <c r="D66" s="104"/>
      <c r="E66" s="104"/>
      <c r="F66" s="104"/>
      <c r="G66" s="104"/>
      <c r="I66" s="129" t="str">
        <f t="shared" si="0"/>
        <v/>
      </c>
      <c r="J66" s="129" t="str">
        <f t="shared" si="1"/>
        <v/>
      </c>
    </row>
    <row r="67" spans="1:10" x14ac:dyDescent="0.25">
      <c r="A67" s="104"/>
      <c r="B67" s="104"/>
      <c r="C67" s="104"/>
      <c r="D67" s="104"/>
      <c r="E67" s="104"/>
      <c r="F67" s="104"/>
      <c r="G67" s="104"/>
      <c r="I67" s="129" t="str">
        <f t="shared" si="0"/>
        <v/>
      </c>
      <c r="J67" s="129" t="str">
        <f t="shared" si="1"/>
        <v/>
      </c>
    </row>
    <row r="68" spans="1:10" x14ac:dyDescent="0.25">
      <c r="A68" s="104"/>
      <c r="B68" s="104"/>
      <c r="C68" s="104"/>
      <c r="D68" s="104"/>
      <c r="E68" s="104"/>
      <c r="F68" s="104"/>
      <c r="G68" s="104"/>
      <c r="I68" s="129" t="str">
        <f t="shared" si="0"/>
        <v/>
      </c>
      <c r="J68" s="129" t="str">
        <f t="shared" si="1"/>
        <v/>
      </c>
    </row>
    <row r="69" spans="1:10" x14ac:dyDescent="0.25">
      <c r="A69" s="104"/>
      <c r="B69" s="104"/>
      <c r="C69" s="104"/>
      <c r="D69" s="104"/>
      <c r="E69" s="104"/>
      <c r="F69" s="104"/>
      <c r="G69" s="104"/>
      <c r="I69" s="129" t="str">
        <f t="shared" si="0"/>
        <v/>
      </c>
      <c r="J69" s="129" t="str">
        <f t="shared" si="1"/>
        <v/>
      </c>
    </row>
    <row r="70" spans="1:10" x14ac:dyDescent="0.25">
      <c r="A70" s="104"/>
      <c r="B70" s="104"/>
      <c r="C70" s="104"/>
      <c r="D70" s="104"/>
      <c r="E70" s="104"/>
      <c r="F70" s="104"/>
      <c r="G70" s="104"/>
      <c r="I70" s="129" t="str">
        <f t="shared" si="0"/>
        <v/>
      </c>
      <c r="J70" s="129" t="str">
        <f t="shared" si="1"/>
        <v/>
      </c>
    </row>
    <row r="71" spans="1:10" x14ac:dyDescent="0.25">
      <c r="A71" s="104"/>
      <c r="B71" s="104"/>
      <c r="C71" s="104"/>
      <c r="D71" s="104"/>
      <c r="E71" s="104"/>
      <c r="F71" s="104"/>
      <c r="G71" s="104"/>
      <c r="I71" s="129" t="str">
        <f t="shared" si="0"/>
        <v/>
      </c>
      <c r="J71" s="129" t="str">
        <f t="shared" si="1"/>
        <v/>
      </c>
    </row>
    <row r="72" spans="1:10" x14ac:dyDescent="0.25">
      <c r="A72" s="104"/>
      <c r="B72" s="104"/>
      <c r="C72" s="104"/>
      <c r="D72" s="104"/>
      <c r="E72" s="104"/>
      <c r="F72" s="104"/>
      <c r="G72" s="104"/>
      <c r="I72" s="129" t="str">
        <f t="shared" si="0"/>
        <v/>
      </c>
      <c r="J72" s="129" t="str">
        <f t="shared" si="1"/>
        <v/>
      </c>
    </row>
    <row r="73" spans="1:10" x14ac:dyDescent="0.25">
      <c r="A73" s="104"/>
      <c r="B73" s="104"/>
      <c r="C73" s="104"/>
      <c r="D73" s="104"/>
      <c r="E73" s="104"/>
      <c r="F73" s="104"/>
      <c r="G73" s="104"/>
      <c r="I73" s="129" t="str">
        <f t="shared" si="0"/>
        <v/>
      </c>
      <c r="J73" s="129" t="str">
        <f t="shared" si="1"/>
        <v/>
      </c>
    </row>
    <row r="74" spans="1:10" x14ac:dyDescent="0.25">
      <c r="A74" s="104"/>
      <c r="B74" s="104"/>
      <c r="C74" s="104"/>
      <c r="D74" s="104"/>
      <c r="E74" s="104"/>
      <c r="F74" s="104"/>
      <c r="G74" s="104"/>
      <c r="I74" s="129" t="str">
        <f t="shared" ref="I74:I137" si="2">+IF(G74&gt;0,H74/G74,"")</f>
        <v/>
      </c>
      <c r="J74" s="129" t="str">
        <f t="shared" ref="J74:J137" si="3">IF(I74="","",IF(I74&lt;=0.5,"Avance bajo",(IF(AND(I74&gt;0.5,I74&lt;=0.75),"Avance medio",IF(AND(I74&gt;0.75,I74&lt;=0.95),"Avance alto",IF(AND(I74&gt;0.95,I74&lt;=1),"Avance sobresaliente",IF(I74&gt;1,"Sobre ejecutado","")))))))</f>
        <v/>
      </c>
    </row>
    <row r="75" spans="1:10" x14ac:dyDescent="0.25">
      <c r="A75" s="104"/>
      <c r="B75" s="104"/>
      <c r="C75" s="104"/>
      <c r="D75" s="104"/>
      <c r="E75" s="104"/>
      <c r="F75" s="104"/>
      <c r="G75" s="104"/>
      <c r="I75" s="129" t="str">
        <f t="shared" si="2"/>
        <v/>
      </c>
      <c r="J75" s="129" t="str">
        <f t="shared" si="3"/>
        <v/>
      </c>
    </row>
    <row r="76" spans="1:10" x14ac:dyDescent="0.25">
      <c r="A76" s="104"/>
      <c r="B76" s="104"/>
      <c r="C76" s="104"/>
      <c r="D76" s="104"/>
      <c r="E76" s="104"/>
      <c r="F76" s="104"/>
      <c r="G76" s="104"/>
      <c r="I76" s="129" t="str">
        <f t="shared" si="2"/>
        <v/>
      </c>
      <c r="J76" s="129" t="str">
        <f t="shared" si="3"/>
        <v/>
      </c>
    </row>
    <row r="77" spans="1:10" x14ac:dyDescent="0.25">
      <c r="A77" s="104"/>
      <c r="B77" s="104"/>
      <c r="C77" s="104"/>
      <c r="D77" s="104"/>
      <c r="E77" s="104"/>
      <c r="F77" s="104"/>
      <c r="G77" s="104"/>
      <c r="I77" s="129" t="str">
        <f t="shared" si="2"/>
        <v/>
      </c>
      <c r="J77" s="129" t="str">
        <f t="shared" si="3"/>
        <v/>
      </c>
    </row>
    <row r="78" spans="1:10" x14ac:dyDescent="0.25">
      <c r="A78" s="104"/>
      <c r="B78" s="104"/>
      <c r="C78" s="104"/>
      <c r="D78" s="104"/>
      <c r="E78" s="104"/>
      <c r="F78" s="104"/>
      <c r="G78" s="104"/>
      <c r="I78" s="129" t="str">
        <f t="shared" si="2"/>
        <v/>
      </c>
      <c r="J78" s="129" t="str">
        <f t="shared" si="3"/>
        <v/>
      </c>
    </row>
    <row r="79" spans="1:10" x14ac:dyDescent="0.25">
      <c r="A79" s="104"/>
      <c r="B79" s="104"/>
      <c r="C79" s="104"/>
      <c r="D79" s="104"/>
      <c r="E79" s="104"/>
      <c r="I79" s="129" t="str">
        <f t="shared" si="2"/>
        <v/>
      </c>
      <c r="J79" s="129" t="str">
        <f t="shared" si="3"/>
        <v/>
      </c>
    </row>
    <row r="80" spans="1:10" x14ac:dyDescent="0.25">
      <c r="A80" s="104"/>
      <c r="B80" s="104"/>
      <c r="C80" s="104"/>
      <c r="D80" s="104"/>
      <c r="E80" s="104"/>
      <c r="I80" s="129" t="str">
        <f t="shared" si="2"/>
        <v/>
      </c>
      <c r="J80" s="129" t="str">
        <f t="shared" si="3"/>
        <v/>
      </c>
    </row>
    <row r="81" spans="1:10" x14ac:dyDescent="0.25">
      <c r="A81" s="104"/>
      <c r="B81" s="104"/>
      <c r="C81" s="104"/>
      <c r="D81" s="104"/>
      <c r="E81" s="104"/>
      <c r="I81" s="129" t="str">
        <f t="shared" si="2"/>
        <v/>
      </c>
      <c r="J81" s="129" t="str">
        <f t="shared" si="3"/>
        <v/>
      </c>
    </row>
    <row r="82" spans="1:10" x14ac:dyDescent="0.25">
      <c r="A82" s="104"/>
      <c r="B82" s="104"/>
      <c r="C82" s="104"/>
      <c r="D82" s="104"/>
      <c r="E82" s="104"/>
      <c r="I82" s="129" t="str">
        <f t="shared" si="2"/>
        <v/>
      </c>
      <c r="J82" s="129" t="str">
        <f t="shared" si="3"/>
        <v/>
      </c>
    </row>
    <row r="83" spans="1:10" x14ac:dyDescent="0.25">
      <c r="A83" s="104"/>
      <c r="B83" s="104"/>
      <c r="C83" s="104"/>
      <c r="D83" s="104"/>
      <c r="E83" s="104"/>
      <c r="I83" s="129" t="str">
        <f t="shared" si="2"/>
        <v/>
      </c>
      <c r="J83" s="129" t="str">
        <f t="shared" si="3"/>
        <v/>
      </c>
    </row>
    <row r="84" spans="1:10" x14ac:dyDescent="0.25">
      <c r="A84" s="104"/>
      <c r="B84" s="104"/>
      <c r="C84" s="104"/>
      <c r="D84" s="104"/>
      <c r="E84" s="104"/>
      <c r="I84" s="129" t="str">
        <f t="shared" si="2"/>
        <v/>
      </c>
      <c r="J84" s="129" t="str">
        <f t="shared" si="3"/>
        <v/>
      </c>
    </row>
    <row r="85" spans="1:10" x14ac:dyDescent="0.25">
      <c r="A85" s="104"/>
      <c r="B85" s="104"/>
      <c r="C85" s="104"/>
      <c r="D85" s="104"/>
      <c r="E85" s="104"/>
      <c r="I85" s="129" t="str">
        <f t="shared" si="2"/>
        <v/>
      </c>
      <c r="J85" s="129" t="str">
        <f t="shared" si="3"/>
        <v/>
      </c>
    </row>
    <row r="86" spans="1:10" x14ac:dyDescent="0.25">
      <c r="A86" s="104"/>
      <c r="B86" s="104"/>
      <c r="C86" s="104"/>
      <c r="D86" s="104"/>
      <c r="E86" s="104"/>
      <c r="I86" s="129" t="str">
        <f t="shared" si="2"/>
        <v/>
      </c>
      <c r="J86" s="129" t="str">
        <f t="shared" si="3"/>
        <v/>
      </c>
    </row>
    <row r="87" spans="1:10" x14ac:dyDescent="0.25">
      <c r="A87" s="104"/>
      <c r="B87" s="104"/>
      <c r="C87" s="104"/>
      <c r="D87" s="104"/>
      <c r="E87" s="104"/>
      <c r="I87" s="129" t="str">
        <f t="shared" si="2"/>
        <v/>
      </c>
      <c r="J87" s="129" t="str">
        <f t="shared" si="3"/>
        <v/>
      </c>
    </row>
    <row r="88" spans="1:10" x14ac:dyDescent="0.25">
      <c r="A88" s="104"/>
      <c r="B88" s="104"/>
      <c r="C88" s="104"/>
      <c r="D88" s="104"/>
      <c r="E88" s="104"/>
      <c r="I88" s="129" t="str">
        <f t="shared" si="2"/>
        <v/>
      </c>
      <c r="J88" s="129" t="str">
        <f t="shared" si="3"/>
        <v/>
      </c>
    </row>
    <row r="89" spans="1:10" x14ac:dyDescent="0.25">
      <c r="A89" s="104"/>
      <c r="B89" s="104"/>
      <c r="C89" s="104"/>
      <c r="D89" s="104"/>
      <c r="E89" s="104"/>
      <c r="I89" s="129" t="str">
        <f t="shared" si="2"/>
        <v/>
      </c>
      <c r="J89" s="129" t="str">
        <f t="shared" si="3"/>
        <v/>
      </c>
    </row>
    <row r="90" spans="1:10" x14ac:dyDescent="0.25">
      <c r="A90" s="104"/>
      <c r="B90" s="104"/>
      <c r="C90" s="104"/>
      <c r="D90" s="104"/>
      <c r="E90" s="104"/>
      <c r="I90" s="129" t="str">
        <f t="shared" si="2"/>
        <v/>
      </c>
      <c r="J90" s="129" t="str">
        <f t="shared" si="3"/>
        <v/>
      </c>
    </row>
    <row r="91" spans="1:10" x14ac:dyDescent="0.25">
      <c r="A91" s="104"/>
      <c r="B91" s="104"/>
      <c r="C91" s="104"/>
      <c r="D91" s="104"/>
      <c r="E91" s="104"/>
      <c r="I91" s="129" t="str">
        <f t="shared" si="2"/>
        <v/>
      </c>
      <c r="J91" s="129" t="str">
        <f t="shared" si="3"/>
        <v/>
      </c>
    </row>
    <row r="92" spans="1:10" x14ac:dyDescent="0.25">
      <c r="A92" s="104"/>
      <c r="B92" s="104"/>
      <c r="C92" s="104"/>
      <c r="D92" s="104"/>
      <c r="E92" s="104"/>
      <c r="I92" s="129" t="str">
        <f t="shared" si="2"/>
        <v/>
      </c>
      <c r="J92" s="129" t="str">
        <f t="shared" si="3"/>
        <v/>
      </c>
    </row>
    <row r="93" spans="1:10" x14ac:dyDescent="0.25">
      <c r="A93" s="104"/>
      <c r="B93" s="104"/>
      <c r="C93" s="104"/>
      <c r="D93" s="104"/>
      <c r="E93" s="104"/>
      <c r="I93" s="129" t="str">
        <f t="shared" si="2"/>
        <v/>
      </c>
      <c r="J93" s="129" t="str">
        <f t="shared" si="3"/>
        <v/>
      </c>
    </row>
    <row r="94" spans="1:10" x14ac:dyDescent="0.25">
      <c r="A94" s="104"/>
      <c r="B94" s="104"/>
      <c r="C94" s="104"/>
      <c r="D94" s="104"/>
      <c r="E94" s="104"/>
      <c r="I94" s="129" t="str">
        <f t="shared" si="2"/>
        <v/>
      </c>
      <c r="J94" s="129" t="str">
        <f t="shared" si="3"/>
        <v/>
      </c>
    </row>
    <row r="95" spans="1:10" x14ac:dyDescent="0.25">
      <c r="A95" s="104"/>
      <c r="B95" s="104"/>
      <c r="C95" s="104"/>
      <c r="D95" s="104"/>
      <c r="E95" s="104"/>
      <c r="I95" s="129" t="str">
        <f t="shared" si="2"/>
        <v/>
      </c>
      <c r="J95" s="129" t="str">
        <f t="shared" si="3"/>
        <v/>
      </c>
    </row>
    <row r="96" spans="1:10" x14ac:dyDescent="0.25">
      <c r="A96" s="104"/>
      <c r="B96" s="104"/>
      <c r="C96" s="104"/>
      <c r="D96" s="104"/>
      <c r="E96" s="104"/>
      <c r="I96" s="129" t="str">
        <f t="shared" si="2"/>
        <v/>
      </c>
      <c r="J96" s="129" t="str">
        <f t="shared" si="3"/>
        <v/>
      </c>
    </row>
    <row r="97" spans="1:10" x14ac:dyDescent="0.25">
      <c r="A97" s="104"/>
      <c r="B97" s="104"/>
      <c r="C97" s="104"/>
      <c r="D97" s="104"/>
      <c r="E97" s="104"/>
      <c r="I97" s="129" t="str">
        <f t="shared" si="2"/>
        <v/>
      </c>
      <c r="J97" s="129" t="str">
        <f t="shared" si="3"/>
        <v/>
      </c>
    </row>
    <row r="98" spans="1:10" x14ac:dyDescent="0.25">
      <c r="A98" s="104"/>
      <c r="B98" s="104"/>
      <c r="C98" s="104"/>
      <c r="D98" s="104"/>
      <c r="E98" s="104"/>
      <c r="I98" s="129" t="str">
        <f t="shared" si="2"/>
        <v/>
      </c>
      <c r="J98" s="129" t="str">
        <f t="shared" si="3"/>
        <v/>
      </c>
    </row>
    <row r="99" spans="1:10" x14ac:dyDescent="0.25">
      <c r="A99" s="104"/>
      <c r="B99" s="104"/>
      <c r="C99" s="104"/>
      <c r="D99" s="104"/>
      <c r="E99" s="104"/>
      <c r="I99" s="129" t="str">
        <f t="shared" si="2"/>
        <v/>
      </c>
      <c r="J99" s="129" t="str">
        <f t="shared" si="3"/>
        <v/>
      </c>
    </row>
    <row r="100" spans="1:10" x14ac:dyDescent="0.25">
      <c r="A100" s="104"/>
      <c r="B100" s="104"/>
      <c r="C100" s="104"/>
      <c r="D100" s="104"/>
      <c r="E100" s="104"/>
      <c r="I100" s="129" t="str">
        <f t="shared" si="2"/>
        <v/>
      </c>
      <c r="J100" s="129" t="str">
        <f t="shared" si="3"/>
        <v/>
      </c>
    </row>
    <row r="101" spans="1:10" x14ac:dyDescent="0.25">
      <c r="A101" s="104"/>
      <c r="B101" s="104"/>
      <c r="C101" s="104"/>
      <c r="D101" s="104"/>
      <c r="E101" s="104"/>
      <c r="I101" s="129" t="str">
        <f t="shared" si="2"/>
        <v/>
      </c>
      <c r="J101" s="129" t="str">
        <f t="shared" si="3"/>
        <v/>
      </c>
    </row>
    <row r="102" spans="1:10" x14ac:dyDescent="0.25">
      <c r="A102" s="104"/>
      <c r="B102" s="104"/>
      <c r="C102" s="104"/>
      <c r="D102" s="104"/>
      <c r="E102" s="104"/>
      <c r="I102" s="129" t="str">
        <f t="shared" si="2"/>
        <v/>
      </c>
      <c r="J102" s="129" t="str">
        <f t="shared" si="3"/>
        <v/>
      </c>
    </row>
    <row r="103" spans="1:10" x14ac:dyDescent="0.25">
      <c r="A103" s="104"/>
      <c r="B103" s="104"/>
      <c r="C103" s="104"/>
      <c r="D103" s="104"/>
      <c r="E103" s="104"/>
      <c r="I103" s="129" t="str">
        <f t="shared" si="2"/>
        <v/>
      </c>
      <c r="J103" s="129" t="str">
        <f t="shared" si="3"/>
        <v/>
      </c>
    </row>
    <row r="104" spans="1:10" x14ac:dyDescent="0.25">
      <c r="A104" s="104"/>
      <c r="B104" s="104"/>
      <c r="C104" s="104"/>
      <c r="D104" s="104"/>
      <c r="E104" s="104"/>
      <c r="I104" s="129" t="str">
        <f t="shared" si="2"/>
        <v/>
      </c>
      <c r="J104" s="129" t="str">
        <f t="shared" si="3"/>
        <v/>
      </c>
    </row>
    <row r="105" spans="1:10" x14ac:dyDescent="0.25">
      <c r="A105" s="104"/>
      <c r="B105" s="104"/>
      <c r="C105" s="104"/>
      <c r="D105" s="104"/>
      <c r="E105" s="104"/>
      <c r="I105" s="129" t="str">
        <f t="shared" si="2"/>
        <v/>
      </c>
      <c r="J105" s="129" t="str">
        <f t="shared" si="3"/>
        <v/>
      </c>
    </row>
    <row r="106" spans="1:10" x14ac:dyDescent="0.25">
      <c r="A106" s="104"/>
      <c r="B106" s="104"/>
      <c r="C106" s="104"/>
      <c r="D106" s="104"/>
      <c r="E106" s="104"/>
      <c r="I106" s="129" t="str">
        <f t="shared" si="2"/>
        <v/>
      </c>
      <c r="J106" s="129" t="str">
        <f t="shared" si="3"/>
        <v/>
      </c>
    </row>
    <row r="107" spans="1:10" x14ac:dyDescent="0.25">
      <c r="A107" s="104"/>
      <c r="B107" s="104"/>
      <c r="C107" s="104"/>
      <c r="D107" s="104"/>
      <c r="E107" s="104"/>
      <c r="I107" s="129" t="str">
        <f t="shared" si="2"/>
        <v/>
      </c>
      <c r="J107" s="129" t="str">
        <f t="shared" si="3"/>
        <v/>
      </c>
    </row>
    <row r="108" spans="1:10" x14ac:dyDescent="0.25">
      <c r="A108" s="104"/>
      <c r="B108" s="104"/>
      <c r="C108" s="104"/>
      <c r="D108" s="104"/>
      <c r="E108" s="104"/>
      <c r="I108" s="129" t="str">
        <f t="shared" si="2"/>
        <v/>
      </c>
      <c r="J108" s="129" t="str">
        <f t="shared" si="3"/>
        <v/>
      </c>
    </row>
    <row r="109" spans="1:10" x14ac:dyDescent="0.25">
      <c r="A109" s="104"/>
      <c r="B109" s="104"/>
      <c r="C109" s="104"/>
      <c r="D109" s="104"/>
      <c r="E109" s="104"/>
      <c r="I109" s="129" t="str">
        <f t="shared" si="2"/>
        <v/>
      </c>
      <c r="J109" s="129" t="str">
        <f t="shared" si="3"/>
        <v/>
      </c>
    </row>
    <row r="110" spans="1:10" x14ac:dyDescent="0.25">
      <c r="A110" s="104"/>
      <c r="B110" s="104"/>
      <c r="C110" s="104"/>
      <c r="D110" s="104"/>
      <c r="E110" s="104"/>
      <c r="I110" s="129" t="str">
        <f t="shared" si="2"/>
        <v/>
      </c>
      <c r="J110" s="129" t="str">
        <f t="shared" si="3"/>
        <v/>
      </c>
    </row>
    <row r="111" spans="1:10" x14ac:dyDescent="0.25">
      <c r="A111" s="104"/>
      <c r="B111" s="104"/>
      <c r="C111" s="104"/>
      <c r="D111" s="104"/>
      <c r="E111" s="104"/>
      <c r="I111" s="129" t="str">
        <f t="shared" si="2"/>
        <v/>
      </c>
      <c r="J111" s="129" t="str">
        <f t="shared" si="3"/>
        <v/>
      </c>
    </row>
    <row r="112" spans="1:10" x14ac:dyDescent="0.25">
      <c r="A112" s="104"/>
      <c r="B112" s="104"/>
      <c r="C112" s="104"/>
      <c r="D112" s="104"/>
      <c r="E112" s="104"/>
      <c r="I112" s="129" t="str">
        <f t="shared" si="2"/>
        <v/>
      </c>
      <c r="J112" s="129" t="str">
        <f t="shared" si="3"/>
        <v/>
      </c>
    </row>
    <row r="113" spans="1:10" x14ac:dyDescent="0.25">
      <c r="A113" s="104"/>
      <c r="B113" s="104"/>
      <c r="C113" s="104"/>
      <c r="D113" s="104"/>
      <c r="E113" s="104"/>
      <c r="I113" s="129" t="str">
        <f t="shared" si="2"/>
        <v/>
      </c>
      <c r="J113" s="129" t="str">
        <f t="shared" si="3"/>
        <v/>
      </c>
    </row>
    <row r="114" spans="1:10" x14ac:dyDescent="0.25">
      <c r="A114" s="104"/>
      <c r="B114" s="104"/>
      <c r="C114" s="104"/>
      <c r="D114" s="104"/>
      <c r="E114" s="104"/>
      <c r="I114" s="129" t="str">
        <f t="shared" si="2"/>
        <v/>
      </c>
      <c r="J114" s="129" t="str">
        <f t="shared" si="3"/>
        <v/>
      </c>
    </row>
    <row r="115" spans="1:10" x14ac:dyDescent="0.25">
      <c r="A115" s="104"/>
      <c r="B115" s="104"/>
      <c r="C115" s="104"/>
      <c r="D115" s="104"/>
      <c r="E115" s="104"/>
      <c r="I115" s="129" t="str">
        <f t="shared" si="2"/>
        <v/>
      </c>
      <c r="J115" s="129" t="str">
        <f t="shared" si="3"/>
        <v/>
      </c>
    </row>
    <row r="116" spans="1:10" x14ac:dyDescent="0.25">
      <c r="A116" s="104"/>
      <c r="B116" s="104"/>
      <c r="C116" s="104"/>
      <c r="D116" s="104"/>
      <c r="E116" s="104"/>
      <c r="I116" s="129" t="str">
        <f t="shared" si="2"/>
        <v/>
      </c>
      <c r="J116" s="129" t="str">
        <f t="shared" si="3"/>
        <v/>
      </c>
    </row>
    <row r="117" spans="1:10" x14ac:dyDescent="0.25">
      <c r="A117" s="104"/>
      <c r="B117" s="104"/>
      <c r="C117" s="104"/>
      <c r="D117" s="104"/>
      <c r="E117" s="104"/>
      <c r="I117" s="129" t="str">
        <f t="shared" si="2"/>
        <v/>
      </c>
      <c r="J117" s="129" t="str">
        <f t="shared" si="3"/>
        <v/>
      </c>
    </row>
    <row r="118" spans="1:10" x14ac:dyDescent="0.25">
      <c r="A118" s="104"/>
      <c r="B118" s="104"/>
      <c r="C118" s="104"/>
      <c r="D118" s="104"/>
      <c r="E118" s="104"/>
      <c r="I118" s="129" t="str">
        <f t="shared" si="2"/>
        <v/>
      </c>
      <c r="J118" s="129" t="str">
        <f t="shared" si="3"/>
        <v/>
      </c>
    </row>
    <row r="119" spans="1:10" x14ac:dyDescent="0.25">
      <c r="A119" s="104"/>
      <c r="B119" s="104"/>
      <c r="C119" s="104"/>
      <c r="D119" s="104"/>
      <c r="E119" s="104"/>
      <c r="I119" s="129" t="str">
        <f t="shared" si="2"/>
        <v/>
      </c>
      <c r="J119" s="129" t="str">
        <f t="shared" si="3"/>
        <v/>
      </c>
    </row>
    <row r="120" spans="1:10" x14ac:dyDescent="0.25">
      <c r="A120" s="104"/>
      <c r="B120" s="104"/>
      <c r="C120" s="104"/>
      <c r="D120" s="104"/>
      <c r="E120" s="104"/>
      <c r="I120" s="129" t="str">
        <f t="shared" si="2"/>
        <v/>
      </c>
      <c r="J120" s="129" t="str">
        <f t="shared" si="3"/>
        <v/>
      </c>
    </row>
    <row r="121" spans="1:10" x14ac:dyDescent="0.25">
      <c r="A121" s="104"/>
      <c r="B121" s="104"/>
      <c r="C121" s="104"/>
      <c r="D121" s="104"/>
      <c r="E121" s="104"/>
      <c r="I121" s="129" t="str">
        <f t="shared" si="2"/>
        <v/>
      </c>
      <c r="J121" s="129" t="str">
        <f t="shared" si="3"/>
        <v/>
      </c>
    </row>
    <row r="122" spans="1:10" x14ac:dyDescent="0.25">
      <c r="A122" s="104"/>
      <c r="B122" s="104"/>
      <c r="C122" s="104"/>
      <c r="D122" s="104"/>
      <c r="E122" s="104"/>
      <c r="I122" s="129" t="str">
        <f t="shared" si="2"/>
        <v/>
      </c>
      <c r="J122" s="129" t="str">
        <f t="shared" si="3"/>
        <v/>
      </c>
    </row>
    <row r="123" spans="1:10" x14ac:dyDescent="0.25">
      <c r="A123" s="104"/>
      <c r="B123" s="104"/>
      <c r="C123" s="104"/>
      <c r="D123" s="104"/>
      <c r="E123" s="104"/>
      <c r="I123" s="129" t="str">
        <f t="shared" si="2"/>
        <v/>
      </c>
      <c r="J123" s="129" t="str">
        <f t="shared" si="3"/>
        <v/>
      </c>
    </row>
    <row r="124" spans="1:10" x14ac:dyDescent="0.25">
      <c r="A124" s="104"/>
      <c r="B124" s="104"/>
      <c r="C124" s="104"/>
      <c r="D124" s="104"/>
      <c r="E124" s="104"/>
      <c r="I124" s="129" t="str">
        <f t="shared" si="2"/>
        <v/>
      </c>
      <c r="J124" s="129" t="str">
        <f t="shared" si="3"/>
        <v/>
      </c>
    </row>
    <row r="125" spans="1:10" x14ac:dyDescent="0.25">
      <c r="A125" s="104"/>
      <c r="B125" s="104"/>
      <c r="C125" s="104"/>
      <c r="D125" s="104"/>
      <c r="E125" s="104"/>
      <c r="I125" s="129" t="str">
        <f t="shared" si="2"/>
        <v/>
      </c>
      <c r="J125" s="129" t="str">
        <f t="shared" si="3"/>
        <v/>
      </c>
    </row>
    <row r="126" spans="1:10" x14ac:dyDescent="0.25">
      <c r="A126" s="104"/>
      <c r="B126" s="104"/>
      <c r="C126" s="104"/>
      <c r="D126" s="104"/>
      <c r="E126" s="104"/>
      <c r="I126" s="129" t="str">
        <f t="shared" si="2"/>
        <v/>
      </c>
      <c r="J126" s="129" t="str">
        <f t="shared" si="3"/>
        <v/>
      </c>
    </row>
    <row r="127" spans="1:10" x14ac:dyDescent="0.25">
      <c r="A127" s="104"/>
      <c r="B127" s="104"/>
      <c r="C127" s="104"/>
      <c r="D127" s="104"/>
      <c r="E127" s="104"/>
      <c r="I127" s="129" t="str">
        <f t="shared" si="2"/>
        <v/>
      </c>
      <c r="J127" s="129" t="str">
        <f t="shared" si="3"/>
        <v/>
      </c>
    </row>
    <row r="128" spans="1:10" x14ac:dyDescent="0.25">
      <c r="A128" s="104"/>
      <c r="B128" s="104"/>
      <c r="C128" s="104"/>
      <c r="D128" s="104"/>
      <c r="E128" s="104"/>
      <c r="I128" s="129" t="str">
        <f t="shared" si="2"/>
        <v/>
      </c>
      <c r="J128" s="129" t="str">
        <f t="shared" si="3"/>
        <v/>
      </c>
    </row>
    <row r="129" spans="1:10" x14ac:dyDescent="0.25">
      <c r="A129" s="104"/>
      <c r="B129" s="104"/>
      <c r="C129" s="104"/>
      <c r="D129" s="104"/>
      <c r="E129" s="104"/>
      <c r="I129" s="129" t="str">
        <f t="shared" si="2"/>
        <v/>
      </c>
      <c r="J129" s="129" t="str">
        <f t="shared" si="3"/>
        <v/>
      </c>
    </row>
    <row r="130" spans="1:10" x14ac:dyDescent="0.25">
      <c r="A130" s="104"/>
      <c r="B130" s="104"/>
      <c r="C130" s="104"/>
      <c r="D130" s="104"/>
      <c r="E130" s="104"/>
      <c r="I130" s="129" t="str">
        <f t="shared" si="2"/>
        <v/>
      </c>
      <c r="J130" s="129" t="str">
        <f t="shared" si="3"/>
        <v/>
      </c>
    </row>
    <row r="131" spans="1:10" x14ac:dyDescent="0.25">
      <c r="A131" s="104"/>
      <c r="B131" s="104"/>
      <c r="C131" s="104"/>
      <c r="D131" s="104"/>
      <c r="E131" s="104"/>
      <c r="I131" s="129" t="str">
        <f t="shared" si="2"/>
        <v/>
      </c>
      <c r="J131" s="129" t="str">
        <f t="shared" si="3"/>
        <v/>
      </c>
    </row>
    <row r="132" spans="1:10" x14ac:dyDescent="0.25">
      <c r="A132" s="104"/>
      <c r="B132" s="104"/>
      <c r="C132" s="104"/>
      <c r="D132" s="104"/>
      <c r="E132" s="104"/>
      <c r="I132" s="129" t="str">
        <f t="shared" si="2"/>
        <v/>
      </c>
      <c r="J132" s="129" t="str">
        <f t="shared" si="3"/>
        <v/>
      </c>
    </row>
    <row r="133" spans="1:10" x14ac:dyDescent="0.25">
      <c r="A133" s="104"/>
      <c r="B133" s="104"/>
      <c r="C133" s="104"/>
      <c r="D133" s="104"/>
      <c r="E133" s="104"/>
      <c r="I133" s="129" t="str">
        <f t="shared" si="2"/>
        <v/>
      </c>
      <c r="J133" s="129" t="str">
        <f t="shared" si="3"/>
        <v/>
      </c>
    </row>
    <row r="134" spans="1:10" x14ac:dyDescent="0.25">
      <c r="A134" s="104"/>
      <c r="B134" s="104"/>
      <c r="C134" s="104"/>
      <c r="D134" s="104"/>
      <c r="E134" s="104"/>
      <c r="I134" s="129" t="str">
        <f t="shared" si="2"/>
        <v/>
      </c>
      <c r="J134" s="129" t="str">
        <f t="shared" si="3"/>
        <v/>
      </c>
    </row>
    <row r="135" spans="1:10" x14ac:dyDescent="0.25">
      <c r="A135" s="104"/>
      <c r="B135" s="104"/>
      <c r="C135" s="104"/>
      <c r="D135" s="104"/>
      <c r="E135" s="104"/>
      <c r="I135" s="129" t="str">
        <f t="shared" si="2"/>
        <v/>
      </c>
      <c r="J135" s="129" t="str">
        <f t="shared" si="3"/>
        <v/>
      </c>
    </row>
    <row r="136" spans="1:10" x14ac:dyDescent="0.25">
      <c r="A136" s="104"/>
      <c r="B136" s="104"/>
      <c r="C136" s="104"/>
      <c r="D136" s="104"/>
      <c r="E136" s="104"/>
      <c r="I136" s="129" t="str">
        <f t="shared" si="2"/>
        <v/>
      </c>
      <c r="J136" s="129" t="str">
        <f t="shared" si="3"/>
        <v/>
      </c>
    </row>
    <row r="137" spans="1:10" x14ac:dyDescent="0.25">
      <c r="A137" s="104"/>
      <c r="B137" s="104"/>
      <c r="C137" s="104"/>
      <c r="D137" s="104"/>
      <c r="E137" s="104"/>
      <c r="I137" s="129" t="str">
        <f t="shared" si="2"/>
        <v/>
      </c>
      <c r="J137" s="129" t="str">
        <f t="shared" si="3"/>
        <v/>
      </c>
    </row>
    <row r="138" spans="1:10" x14ac:dyDescent="0.25">
      <c r="A138" s="104"/>
      <c r="B138" s="104"/>
      <c r="C138" s="104"/>
      <c r="D138" s="104"/>
      <c r="E138" s="104"/>
      <c r="I138" s="129" t="str">
        <f t="shared" ref="I138:I201" si="4">+IF(G138&gt;0,H138/G138,"")</f>
        <v/>
      </c>
      <c r="J138" s="129" t="str">
        <f t="shared" ref="J138:J201" si="5">IF(I138="","",IF(I138&lt;=0.5,"Avance bajo",(IF(AND(I138&gt;0.5,I138&lt;=0.75),"Avance medio",IF(AND(I138&gt;0.75,I138&lt;=0.95),"Avance alto",IF(AND(I138&gt;0.95,I138&lt;=1),"Avance sobresaliente",IF(I138&gt;1,"Sobre ejecutado","")))))))</f>
        <v/>
      </c>
    </row>
    <row r="139" spans="1:10" x14ac:dyDescent="0.25">
      <c r="A139" s="104"/>
      <c r="B139" s="104"/>
      <c r="C139" s="104"/>
      <c r="D139" s="104"/>
      <c r="E139" s="104"/>
      <c r="I139" s="129" t="str">
        <f t="shared" si="4"/>
        <v/>
      </c>
      <c r="J139" s="129" t="str">
        <f t="shared" si="5"/>
        <v/>
      </c>
    </row>
    <row r="140" spans="1:10" x14ac:dyDescent="0.25">
      <c r="A140" s="104"/>
      <c r="B140" s="104"/>
      <c r="C140" s="104"/>
      <c r="D140" s="104"/>
      <c r="E140" s="104"/>
      <c r="I140" s="129" t="str">
        <f t="shared" si="4"/>
        <v/>
      </c>
      <c r="J140" s="129" t="str">
        <f t="shared" si="5"/>
        <v/>
      </c>
    </row>
    <row r="141" spans="1:10" x14ac:dyDescent="0.25">
      <c r="A141" s="104"/>
      <c r="B141" s="104"/>
      <c r="C141" s="104"/>
      <c r="D141" s="104"/>
      <c r="E141" s="104"/>
      <c r="I141" s="129" t="str">
        <f t="shared" si="4"/>
        <v/>
      </c>
      <c r="J141" s="129" t="str">
        <f t="shared" si="5"/>
        <v/>
      </c>
    </row>
    <row r="142" spans="1:10" x14ac:dyDescent="0.25">
      <c r="A142" s="104"/>
      <c r="B142" s="104"/>
      <c r="C142" s="104"/>
      <c r="D142" s="104"/>
      <c r="E142" s="104"/>
      <c r="I142" s="129" t="str">
        <f t="shared" si="4"/>
        <v/>
      </c>
      <c r="J142" s="129" t="str">
        <f t="shared" si="5"/>
        <v/>
      </c>
    </row>
    <row r="143" spans="1:10" x14ac:dyDescent="0.25">
      <c r="A143" s="104"/>
      <c r="B143" s="104"/>
      <c r="C143" s="104"/>
      <c r="D143" s="104"/>
      <c r="E143" s="104"/>
      <c r="I143" s="129" t="str">
        <f t="shared" si="4"/>
        <v/>
      </c>
      <c r="J143" s="129" t="str">
        <f t="shared" si="5"/>
        <v/>
      </c>
    </row>
    <row r="144" spans="1:10" x14ac:dyDescent="0.25">
      <c r="A144" s="104"/>
      <c r="B144" s="104"/>
      <c r="C144" s="104"/>
      <c r="D144" s="104"/>
      <c r="E144" s="104"/>
      <c r="I144" s="129" t="str">
        <f t="shared" si="4"/>
        <v/>
      </c>
      <c r="J144" s="129" t="str">
        <f t="shared" si="5"/>
        <v/>
      </c>
    </row>
    <row r="145" spans="1:10" x14ac:dyDescent="0.25">
      <c r="A145" s="104"/>
      <c r="B145" s="104"/>
      <c r="C145" s="104"/>
      <c r="D145" s="104"/>
      <c r="E145" s="104"/>
      <c r="I145" s="129" t="str">
        <f t="shared" si="4"/>
        <v/>
      </c>
      <c r="J145" s="129" t="str">
        <f t="shared" si="5"/>
        <v/>
      </c>
    </row>
    <row r="146" spans="1:10" x14ac:dyDescent="0.25">
      <c r="A146" s="104"/>
      <c r="B146" s="104"/>
      <c r="C146" s="104"/>
      <c r="D146" s="104"/>
      <c r="E146" s="104"/>
      <c r="I146" s="129" t="str">
        <f t="shared" si="4"/>
        <v/>
      </c>
      <c r="J146" s="129" t="str">
        <f t="shared" si="5"/>
        <v/>
      </c>
    </row>
    <row r="147" spans="1:10" x14ac:dyDescent="0.25">
      <c r="I147" s="129" t="str">
        <f t="shared" si="4"/>
        <v/>
      </c>
      <c r="J147" s="129" t="str">
        <f t="shared" si="5"/>
        <v/>
      </c>
    </row>
    <row r="148" spans="1:10" x14ac:dyDescent="0.25">
      <c r="I148" s="129" t="str">
        <f t="shared" si="4"/>
        <v/>
      </c>
      <c r="J148" s="129" t="str">
        <f t="shared" si="5"/>
        <v/>
      </c>
    </row>
    <row r="149" spans="1:10" x14ac:dyDescent="0.25">
      <c r="I149" s="129" t="str">
        <f t="shared" si="4"/>
        <v/>
      </c>
      <c r="J149" s="129" t="str">
        <f t="shared" si="5"/>
        <v/>
      </c>
    </row>
    <row r="150" spans="1:10" x14ac:dyDescent="0.25">
      <c r="I150" s="129" t="str">
        <f t="shared" si="4"/>
        <v/>
      </c>
      <c r="J150" s="129" t="str">
        <f t="shared" si="5"/>
        <v/>
      </c>
    </row>
    <row r="151" spans="1:10" x14ac:dyDescent="0.25">
      <c r="I151" s="129" t="str">
        <f t="shared" si="4"/>
        <v/>
      </c>
      <c r="J151" s="129" t="str">
        <f t="shared" si="5"/>
        <v/>
      </c>
    </row>
    <row r="152" spans="1:10" x14ac:dyDescent="0.25">
      <c r="I152" s="129" t="str">
        <f t="shared" si="4"/>
        <v/>
      </c>
      <c r="J152" s="129" t="str">
        <f t="shared" si="5"/>
        <v/>
      </c>
    </row>
    <row r="153" spans="1:10" x14ac:dyDescent="0.25">
      <c r="I153" s="129" t="str">
        <f t="shared" si="4"/>
        <v/>
      </c>
      <c r="J153" s="129" t="str">
        <f t="shared" si="5"/>
        <v/>
      </c>
    </row>
    <row r="154" spans="1:10" x14ac:dyDescent="0.25">
      <c r="I154" s="129" t="str">
        <f t="shared" si="4"/>
        <v/>
      </c>
      <c r="J154" s="129" t="str">
        <f t="shared" si="5"/>
        <v/>
      </c>
    </row>
    <row r="155" spans="1:10" x14ac:dyDescent="0.25">
      <c r="I155" s="129" t="str">
        <f t="shared" si="4"/>
        <v/>
      </c>
      <c r="J155" s="129" t="str">
        <f t="shared" si="5"/>
        <v/>
      </c>
    </row>
    <row r="156" spans="1:10" x14ac:dyDescent="0.25">
      <c r="I156" s="129" t="str">
        <f t="shared" si="4"/>
        <v/>
      </c>
      <c r="J156" s="129" t="str">
        <f t="shared" si="5"/>
        <v/>
      </c>
    </row>
    <row r="157" spans="1:10" x14ac:dyDescent="0.25">
      <c r="I157" s="129" t="str">
        <f t="shared" si="4"/>
        <v/>
      </c>
      <c r="J157" s="129" t="str">
        <f t="shared" si="5"/>
        <v/>
      </c>
    </row>
    <row r="158" spans="1:10" x14ac:dyDescent="0.25">
      <c r="I158" s="129" t="str">
        <f t="shared" si="4"/>
        <v/>
      </c>
      <c r="J158" s="129" t="str">
        <f t="shared" si="5"/>
        <v/>
      </c>
    </row>
    <row r="159" spans="1:10" x14ac:dyDescent="0.25">
      <c r="I159" s="129" t="str">
        <f t="shared" si="4"/>
        <v/>
      </c>
      <c r="J159" s="129" t="str">
        <f t="shared" si="5"/>
        <v/>
      </c>
    </row>
    <row r="160" spans="1:10" x14ac:dyDescent="0.25">
      <c r="I160" s="129" t="str">
        <f t="shared" si="4"/>
        <v/>
      </c>
      <c r="J160" s="129" t="str">
        <f t="shared" si="5"/>
        <v/>
      </c>
    </row>
    <row r="161" spans="9:10" x14ac:dyDescent="0.25">
      <c r="I161" s="129" t="str">
        <f t="shared" si="4"/>
        <v/>
      </c>
      <c r="J161" s="129" t="str">
        <f t="shared" si="5"/>
        <v/>
      </c>
    </row>
    <row r="162" spans="9:10" x14ac:dyDescent="0.25">
      <c r="I162" s="129" t="str">
        <f t="shared" si="4"/>
        <v/>
      </c>
      <c r="J162" s="129" t="str">
        <f t="shared" si="5"/>
        <v/>
      </c>
    </row>
    <row r="163" spans="9:10" x14ac:dyDescent="0.25">
      <c r="I163" s="129" t="str">
        <f t="shared" si="4"/>
        <v/>
      </c>
      <c r="J163" s="129" t="str">
        <f t="shared" si="5"/>
        <v/>
      </c>
    </row>
    <row r="164" spans="9:10" x14ac:dyDescent="0.25">
      <c r="I164" s="129" t="str">
        <f t="shared" si="4"/>
        <v/>
      </c>
      <c r="J164" s="129" t="str">
        <f t="shared" si="5"/>
        <v/>
      </c>
    </row>
    <row r="165" spans="9:10" x14ac:dyDescent="0.25">
      <c r="I165" s="129" t="str">
        <f t="shared" si="4"/>
        <v/>
      </c>
      <c r="J165" s="129" t="str">
        <f t="shared" si="5"/>
        <v/>
      </c>
    </row>
    <row r="166" spans="9:10" x14ac:dyDescent="0.25">
      <c r="I166" s="129" t="str">
        <f t="shared" si="4"/>
        <v/>
      </c>
      <c r="J166" s="129" t="str">
        <f t="shared" si="5"/>
        <v/>
      </c>
    </row>
    <row r="167" spans="9:10" x14ac:dyDescent="0.25">
      <c r="I167" s="129" t="str">
        <f t="shared" si="4"/>
        <v/>
      </c>
      <c r="J167" s="129" t="str">
        <f t="shared" si="5"/>
        <v/>
      </c>
    </row>
    <row r="168" spans="9:10" x14ac:dyDescent="0.25">
      <c r="I168" s="129" t="str">
        <f t="shared" si="4"/>
        <v/>
      </c>
      <c r="J168" s="129" t="str">
        <f t="shared" si="5"/>
        <v/>
      </c>
    </row>
    <row r="169" spans="9:10" x14ac:dyDescent="0.25">
      <c r="I169" s="129" t="str">
        <f t="shared" si="4"/>
        <v/>
      </c>
      <c r="J169" s="129" t="str">
        <f t="shared" si="5"/>
        <v/>
      </c>
    </row>
    <row r="170" spans="9:10" x14ac:dyDescent="0.25">
      <c r="I170" s="129" t="str">
        <f t="shared" si="4"/>
        <v/>
      </c>
      <c r="J170" s="129" t="str">
        <f t="shared" si="5"/>
        <v/>
      </c>
    </row>
    <row r="171" spans="9:10" x14ac:dyDescent="0.25">
      <c r="I171" s="129" t="str">
        <f t="shared" si="4"/>
        <v/>
      </c>
      <c r="J171" s="129" t="str">
        <f t="shared" si="5"/>
        <v/>
      </c>
    </row>
    <row r="172" spans="9:10" x14ac:dyDescent="0.25">
      <c r="I172" s="129" t="str">
        <f t="shared" si="4"/>
        <v/>
      </c>
      <c r="J172" s="129" t="str">
        <f t="shared" si="5"/>
        <v/>
      </c>
    </row>
    <row r="173" spans="9:10" x14ac:dyDescent="0.25">
      <c r="I173" s="129" t="str">
        <f t="shared" si="4"/>
        <v/>
      </c>
      <c r="J173" s="129" t="str">
        <f t="shared" si="5"/>
        <v/>
      </c>
    </row>
    <row r="174" spans="9:10" x14ac:dyDescent="0.25">
      <c r="I174" s="129" t="str">
        <f t="shared" si="4"/>
        <v/>
      </c>
      <c r="J174" s="129" t="str">
        <f t="shared" si="5"/>
        <v/>
      </c>
    </row>
    <row r="175" spans="9:10" x14ac:dyDescent="0.25">
      <c r="I175" s="129" t="str">
        <f t="shared" si="4"/>
        <v/>
      </c>
      <c r="J175" s="129" t="str">
        <f t="shared" si="5"/>
        <v/>
      </c>
    </row>
    <row r="176" spans="9:10" x14ac:dyDescent="0.25">
      <c r="I176" s="129" t="str">
        <f t="shared" si="4"/>
        <v/>
      </c>
      <c r="J176" s="129" t="str">
        <f t="shared" si="5"/>
        <v/>
      </c>
    </row>
    <row r="177" spans="9:10" x14ac:dyDescent="0.25">
      <c r="I177" s="129" t="str">
        <f t="shared" si="4"/>
        <v/>
      </c>
      <c r="J177" s="129" t="str">
        <f t="shared" si="5"/>
        <v/>
      </c>
    </row>
    <row r="178" spans="9:10" x14ac:dyDescent="0.25">
      <c r="I178" s="129" t="str">
        <f t="shared" si="4"/>
        <v/>
      </c>
      <c r="J178" s="129" t="str">
        <f t="shared" si="5"/>
        <v/>
      </c>
    </row>
    <row r="179" spans="9:10" x14ac:dyDescent="0.25">
      <c r="I179" s="129" t="str">
        <f t="shared" si="4"/>
        <v/>
      </c>
      <c r="J179" s="129" t="str">
        <f t="shared" si="5"/>
        <v/>
      </c>
    </row>
    <row r="180" spans="9:10" x14ac:dyDescent="0.25">
      <c r="I180" s="129" t="str">
        <f t="shared" si="4"/>
        <v/>
      </c>
      <c r="J180" s="129" t="str">
        <f t="shared" si="5"/>
        <v/>
      </c>
    </row>
    <row r="181" spans="9:10" x14ac:dyDescent="0.25">
      <c r="I181" s="129" t="str">
        <f t="shared" si="4"/>
        <v/>
      </c>
      <c r="J181" s="129" t="str">
        <f t="shared" si="5"/>
        <v/>
      </c>
    </row>
    <row r="182" spans="9:10" x14ac:dyDescent="0.25">
      <c r="I182" s="129" t="str">
        <f t="shared" si="4"/>
        <v/>
      </c>
      <c r="J182" s="129" t="str">
        <f t="shared" si="5"/>
        <v/>
      </c>
    </row>
    <row r="183" spans="9:10" x14ac:dyDescent="0.25">
      <c r="I183" s="129" t="str">
        <f t="shared" si="4"/>
        <v/>
      </c>
      <c r="J183" s="129" t="str">
        <f t="shared" si="5"/>
        <v/>
      </c>
    </row>
    <row r="184" spans="9:10" x14ac:dyDescent="0.25">
      <c r="I184" s="129" t="str">
        <f t="shared" si="4"/>
        <v/>
      </c>
      <c r="J184" s="129" t="str">
        <f t="shared" si="5"/>
        <v/>
      </c>
    </row>
    <row r="185" spans="9:10" x14ac:dyDescent="0.25">
      <c r="I185" s="129" t="str">
        <f t="shared" si="4"/>
        <v/>
      </c>
      <c r="J185" s="129" t="str">
        <f t="shared" si="5"/>
        <v/>
      </c>
    </row>
    <row r="186" spans="9:10" x14ac:dyDescent="0.25">
      <c r="I186" s="129" t="str">
        <f t="shared" si="4"/>
        <v/>
      </c>
      <c r="J186" s="129" t="str">
        <f t="shared" si="5"/>
        <v/>
      </c>
    </row>
    <row r="187" spans="9:10" x14ac:dyDescent="0.25">
      <c r="I187" s="129" t="str">
        <f t="shared" si="4"/>
        <v/>
      </c>
      <c r="J187" s="129" t="str">
        <f t="shared" si="5"/>
        <v/>
      </c>
    </row>
    <row r="188" spans="9:10" x14ac:dyDescent="0.25">
      <c r="I188" s="129" t="str">
        <f t="shared" si="4"/>
        <v/>
      </c>
      <c r="J188" s="129" t="str">
        <f t="shared" si="5"/>
        <v/>
      </c>
    </row>
    <row r="189" spans="9:10" x14ac:dyDescent="0.25">
      <c r="I189" s="129" t="str">
        <f t="shared" si="4"/>
        <v/>
      </c>
      <c r="J189" s="129" t="str">
        <f t="shared" si="5"/>
        <v/>
      </c>
    </row>
    <row r="190" spans="9:10" x14ac:dyDescent="0.25">
      <c r="I190" s="129" t="str">
        <f t="shared" si="4"/>
        <v/>
      </c>
      <c r="J190" s="129" t="str">
        <f t="shared" si="5"/>
        <v/>
      </c>
    </row>
    <row r="191" spans="9:10" x14ac:dyDescent="0.25">
      <c r="I191" s="129" t="str">
        <f t="shared" si="4"/>
        <v/>
      </c>
      <c r="J191" s="129" t="str">
        <f t="shared" si="5"/>
        <v/>
      </c>
    </row>
    <row r="192" spans="9:10" x14ac:dyDescent="0.25">
      <c r="I192" s="129" t="str">
        <f t="shared" si="4"/>
        <v/>
      </c>
      <c r="J192" s="129" t="str">
        <f t="shared" si="5"/>
        <v/>
      </c>
    </row>
    <row r="193" spans="9:10" x14ac:dyDescent="0.25">
      <c r="I193" s="129" t="str">
        <f t="shared" si="4"/>
        <v/>
      </c>
      <c r="J193" s="129" t="str">
        <f t="shared" si="5"/>
        <v/>
      </c>
    </row>
    <row r="194" spans="9:10" x14ac:dyDescent="0.25">
      <c r="I194" s="129" t="str">
        <f t="shared" si="4"/>
        <v/>
      </c>
      <c r="J194" s="129" t="str">
        <f t="shared" si="5"/>
        <v/>
      </c>
    </row>
    <row r="195" spans="9:10" x14ac:dyDescent="0.25">
      <c r="I195" s="129" t="str">
        <f t="shared" si="4"/>
        <v/>
      </c>
      <c r="J195" s="129" t="str">
        <f t="shared" si="5"/>
        <v/>
      </c>
    </row>
    <row r="196" spans="9:10" x14ac:dyDescent="0.25">
      <c r="I196" s="129" t="str">
        <f t="shared" si="4"/>
        <v/>
      </c>
      <c r="J196" s="129" t="str">
        <f t="shared" si="5"/>
        <v/>
      </c>
    </row>
    <row r="197" spans="9:10" x14ac:dyDescent="0.25">
      <c r="I197" s="129" t="str">
        <f t="shared" si="4"/>
        <v/>
      </c>
      <c r="J197" s="129" t="str">
        <f t="shared" si="5"/>
        <v/>
      </c>
    </row>
    <row r="198" spans="9:10" x14ac:dyDescent="0.25">
      <c r="I198" s="129" t="str">
        <f t="shared" si="4"/>
        <v/>
      </c>
      <c r="J198" s="129" t="str">
        <f t="shared" si="5"/>
        <v/>
      </c>
    </row>
    <row r="199" spans="9:10" x14ac:dyDescent="0.25">
      <c r="I199" s="129" t="str">
        <f t="shared" si="4"/>
        <v/>
      </c>
      <c r="J199" s="129" t="str">
        <f t="shared" si="5"/>
        <v/>
      </c>
    </row>
    <row r="200" spans="9:10" x14ac:dyDescent="0.25">
      <c r="I200" s="129" t="str">
        <f t="shared" si="4"/>
        <v/>
      </c>
      <c r="J200" s="129" t="str">
        <f t="shared" si="5"/>
        <v/>
      </c>
    </row>
    <row r="201" spans="9:10" x14ac:dyDescent="0.25">
      <c r="I201" s="129" t="str">
        <f t="shared" si="4"/>
        <v/>
      </c>
      <c r="J201" s="129" t="str">
        <f t="shared" si="5"/>
        <v/>
      </c>
    </row>
    <row r="202" spans="9:10" x14ac:dyDescent="0.25">
      <c r="I202" s="129" t="str">
        <f t="shared" ref="I202:I265" si="6">+IF(G202&gt;0,H202/G202,"")</f>
        <v/>
      </c>
      <c r="J202" s="129" t="str">
        <f t="shared" ref="J202:J265" si="7">IF(I202="","",IF(I202&lt;=0.5,"Avance bajo",(IF(AND(I202&gt;0.5,I202&lt;=0.75),"Avance medio",IF(AND(I202&gt;0.75,I202&lt;=0.95),"Avance alto",IF(AND(I202&gt;0.95,I202&lt;=1),"Avance sobresaliente",IF(I202&gt;1,"Sobre ejecutado","")))))))</f>
        <v/>
      </c>
    </row>
    <row r="203" spans="9:10" x14ac:dyDescent="0.25">
      <c r="I203" s="129" t="str">
        <f t="shared" si="6"/>
        <v/>
      </c>
      <c r="J203" s="129" t="str">
        <f t="shared" si="7"/>
        <v/>
      </c>
    </row>
    <row r="204" spans="9:10" x14ac:dyDescent="0.25">
      <c r="I204" s="129" t="str">
        <f t="shared" si="6"/>
        <v/>
      </c>
      <c r="J204" s="129" t="str">
        <f t="shared" si="7"/>
        <v/>
      </c>
    </row>
    <row r="205" spans="9:10" x14ac:dyDescent="0.25">
      <c r="I205" s="129" t="str">
        <f t="shared" si="6"/>
        <v/>
      </c>
      <c r="J205" s="129" t="str">
        <f t="shared" si="7"/>
        <v/>
      </c>
    </row>
    <row r="206" spans="9:10" x14ac:dyDescent="0.25">
      <c r="I206" s="129" t="str">
        <f t="shared" si="6"/>
        <v/>
      </c>
      <c r="J206" s="129" t="str">
        <f t="shared" si="7"/>
        <v/>
      </c>
    </row>
    <row r="207" spans="9:10" x14ac:dyDescent="0.25">
      <c r="I207" s="129" t="str">
        <f t="shared" si="6"/>
        <v/>
      </c>
      <c r="J207" s="129" t="str">
        <f t="shared" si="7"/>
        <v/>
      </c>
    </row>
    <row r="208" spans="9:10" x14ac:dyDescent="0.25">
      <c r="I208" s="129" t="str">
        <f t="shared" si="6"/>
        <v/>
      </c>
      <c r="J208" s="129" t="str">
        <f t="shared" si="7"/>
        <v/>
      </c>
    </row>
    <row r="209" spans="9:10" x14ac:dyDescent="0.25">
      <c r="I209" s="129" t="str">
        <f t="shared" si="6"/>
        <v/>
      </c>
      <c r="J209" s="129" t="str">
        <f t="shared" si="7"/>
        <v/>
      </c>
    </row>
    <row r="210" spans="9:10" x14ac:dyDescent="0.25">
      <c r="I210" s="129" t="str">
        <f t="shared" si="6"/>
        <v/>
      </c>
      <c r="J210" s="129" t="str">
        <f t="shared" si="7"/>
        <v/>
      </c>
    </row>
    <row r="211" spans="9:10" x14ac:dyDescent="0.25">
      <c r="I211" s="129" t="str">
        <f t="shared" si="6"/>
        <v/>
      </c>
      <c r="J211" s="129" t="str">
        <f t="shared" si="7"/>
        <v/>
      </c>
    </row>
    <row r="212" spans="9:10" x14ac:dyDescent="0.25">
      <c r="I212" s="129" t="str">
        <f t="shared" si="6"/>
        <v/>
      </c>
      <c r="J212" s="129" t="str">
        <f t="shared" si="7"/>
        <v/>
      </c>
    </row>
    <row r="213" spans="9:10" x14ac:dyDescent="0.25">
      <c r="I213" s="129" t="str">
        <f t="shared" si="6"/>
        <v/>
      </c>
      <c r="J213" s="129" t="str">
        <f t="shared" si="7"/>
        <v/>
      </c>
    </row>
    <row r="214" spans="9:10" x14ac:dyDescent="0.25">
      <c r="I214" s="129" t="str">
        <f t="shared" si="6"/>
        <v/>
      </c>
      <c r="J214" s="129" t="str">
        <f t="shared" si="7"/>
        <v/>
      </c>
    </row>
    <row r="215" spans="9:10" x14ac:dyDescent="0.25">
      <c r="I215" s="129" t="str">
        <f t="shared" si="6"/>
        <v/>
      </c>
      <c r="J215" s="129" t="str">
        <f t="shared" si="7"/>
        <v/>
      </c>
    </row>
    <row r="216" spans="9:10" x14ac:dyDescent="0.25">
      <c r="I216" s="129" t="str">
        <f t="shared" si="6"/>
        <v/>
      </c>
      <c r="J216" s="129" t="str">
        <f t="shared" si="7"/>
        <v/>
      </c>
    </row>
    <row r="217" spans="9:10" x14ac:dyDescent="0.25">
      <c r="I217" s="129" t="str">
        <f t="shared" si="6"/>
        <v/>
      </c>
      <c r="J217" s="129" t="str">
        <f t="shared" si="7"/>
        <v/>
      </c>
    </row>
    <row r="218" spans="9:10" x14ac:dyDescent="0.25">
      <c r="I218" s="129" t="str">
        <f t="shared" si="6"/>
        <v/>
      </c>
      <c r="J218" s="129" t="str">
        <f t="shared" si="7"/>
        <v/>
      </c>
    </row>
    <row r="219" spans="9:10" x14ac:dyDescent="0.25">
      <c r="I219" s="129" t="str">
        <f t="shared" si="6"/>
        <v/>
      </c>
      <c r="J219" s="129" t="str">
        <f t="shared" si="7"/>
        <v/>
      </c>
    </row>
    <row r="220" spans="9:10" x14ac:dyDescent="0.25">
      <c r="I220" s="129" t="str">
        <f t="shared" si="6"/>
        <v/>
      </c>
      <c r="J220" s="129" t="str">
        <f t="shared" si="7"/>
        <v/>
      </c>
    </row>
    <row r="221" spans="9:10" x14ac:dyDescent="0.25">
      <c r="I221" s="129" t="str">
        <f t="shared" si="6"/>
        <v/>
      </c>
      <c r="J221" s="129" t="str">
        <f t="shared" si="7"/>
        <v/>
      </c>
    </row>
    <row r="222" spans="9:10" x14ac:dyDescent="0.25">
      <c r="I222" s="129" t="str">
        <f t="shared" si="6"/>
        <v/>
      </c>
      <c r="J222" s="129" t="str">
        <f t="shared" si="7"/>
        <v/>
      </c>
    </row>
    <row r="223" spans="9:10" x14ac:dyDescent="0.25">
      <c r="I223" s="129" t="str">
        <f t="shared" si="6"/>
        <v/>
      </c>
      <c r="J223" s="129" t="str">
        <f t="shared" si="7"/>
        <v/>
      </c>
    </row>
    <row r="224" spans="9:10" x14ac:dyDescent="0.25">
      <c r="I224" s="129" t="str">
        <f t="shared" si="6"/>
        <v/>
      </c>
      <c r="J224" s="129" t="str">
        <f t="shared" si="7"/>
        <v/>
      </c>
    </row>
    <row r="225" spans="9:10" x14ac:dyDescent="0.25">
      <c r="I225" s="129" t="str">
        <f t="shared" si="6"/>
        <v/>
      </c>
      <c r="J225" s="129" t="str">
        <f t="shared" si="7"/>
        <v/>
      </c>
    </row>
    <row r="226" spans="9:10" x14ac:dyDescent="0.25">
      <c r="I226" s="129" t="str">
        <f t="shared" si="6"/>
        <v/>
      </c>
      <c r="J226" s="129" t="str">
        <f t="shared" si="7"/>
        <v/>
      </c>
    </row>
    <row r="227" spans="9:10" x14ac:dyDescent="0.25">
      <c r="I227" s="129" t="str">
        <f t="shared" si="6"/>
        <v/>
      </c>
      <c r="J227" s="129" t="str">
        <f t="shared" si="7"/>
        <v/>
      </c>
    </row>
    <row r="228" spans="9:10" x14ac:dyDescent="0.25">
      <c r="I228" s="129" t="str">
        <f t="shared" si="6"/>
        <v/>
      </c>
      <c r="J228" s="129" t="str">
        <f t="shared" si="7"/>
        <v/>
      </c>
    </row>
    <row r="229" spans="9:10" x14ac:dyDescent="0.25">
      <c r="I229" s="129" t="str">
        <f t="shared" si="6"/>
        <v/>
      </c>
      <c r="J229" s="129" t="str">
        <f t="shared" si="7"/>
        <v/>
      </c>
    </row>
    <row r="230" spans="9:10" x14ac:dyDescent="0.25">
      <c r="I230" s="129" t="str">
        <f t="shared" si="6"/>
        <v/>
      </c>
      <c r="J230" s="129" t="str">
        <f t="shared" si="7"/>
        <v/>
      </c>
    </row>
    <row r="231" spans="9:10" x14ac:dyDescent="0.25">
      <c r="I231" s="129" t="str">
        <f t="shared" si="6"/>
        <v/>
      </c>
      <c r="J231" s="129" t="str">
        <f t="shared" si="7"/>
        <v/>
      </c>
    </row>
    <row r="232" spans="9:10" x14ac:dyDescent="0.25">
      <c r="I232" s="129" t="str">
        <f t="shared" si="6"/>
        <v/>
      </c>
      <c r="J232" s="129" t="str">
        <f t="shared" si="7"/>
        <v/>
      </c>
    </row>
    <row r="233" spans="9:10" x14ac:dyDescent="0.25">
      <c r="I233" s="129" t="str">
        <f t="shared" si="6"/>
        <v/>
      </c>
      <c r="J233" s="129" t="str">
        <f t="shared" si="7"/>
        <v/>
      </c>
    </row>
    <row r="234" spans="9:10" x14ac:dyDescent="0.25">
      <c r="I234" s="129" t="str">
        <f t="shared" si="6"/>
        <v/>
      </c>
      <c r="J234" s="129" t="str">
        <f t="shared" si="7"/>
        <v/>
      </c>
    </row>
    <row r="235" spans="9:10" x14ac:dyDescent="0.25">
      <c r="I235" s="129" t="str">
        <f t="shared" si="6"/>
        <v/>
      </c>
      <c r="J235" s="129" t="str">
        <f t="shared" si="7"/>
        <v/>
      </c>
    </row>
    <row r="236" spans="9:10" x14ac:dyDescent="0.25">
      <c r="I236" s="129" t="str">
        <f t="shared" si="6"/>
        <v/>
      </c>
      <c r="J236" s="129" t="str">
        <f t="shared" si="7"/>
        <v/>
      </c>
    </row>
    <row r="237" spans="9:10" x14ac:dyDescent="0.25">
      <c r="I237" s="129" t="str">
        <f t="shared" si="6"/>
        <v/>
      </c>
      <c r="J237" s="129" t="str">
        <f t="shared" si="7"/>
        <v/>
      </c>
    </row>
    <row r="238" spans="9:10" x14ac:dyDescent="0.25">
      <c r="I238" s="129" t="str">
        <f t="shared" si="6"/>
        <v/>
      </c>
      <c r="J238" s="129" t="str">
        <f t="shared" si="7"/>
        <v/>
      </c>
    </row>
    <row r="239" spans="9:10" x14ac:dyDescent="0.25">
      <c r="I239" s="129" t="str">
        <f t="shared" si="6"/>
        <v/>
      </c>
      <c r="J239" s="129" t="str">
        <f t="shared" si="7"/>
        <v/>
      </c>
    </row>
    <row r="240" spans="9:10" x14ac:dyDescent="0.25">
      <c r="I240" s="129" t="str">
        <f t="shared" si="6"/>
        <v/>
      </c>
      <c r="J240" s="129" t="str">
        <f t="shared" si="7"/>
        <v/>
      </c>
    </row>
    <row r="241" spans="9:10" x14ac:dyDescent="0.25">
      <c r="I241" s="129" t="str">
        <f t="shared" si="6"/>
        <v/>
      </c>
      <c r="J241" s="129" t="str">
        <f t="shared" si="7"/>
        <v/>
      </c>
    </row>
    <row r="242" spans="9:10" x14ac:dyDescent="0.25">
      <c r="I242" s="129" t="str">
        <f t="shared" si="6"/>
        <v/>
      </c>
      <c r="J242" s="129" t="str">
        <f t="shared" si="7"/>
        <v/>
      </c>
    </row>
    <row r="243" spans="9:10" x14ac:dyDescent="0.25">
      <c r="I243" s="129" t="str">
        <f t="shared" si="6"/>
        <v/>
      </c>
      <c r="J243" s="129" t="str">
        <f t="shared" si="7"/>
        <v/>
      </c>
    </row>
    <row r="244" spans="9:10" x14ac:dyDescent="0.25">
      <c r="I244" s="129" t="str">
        <f t="shared" si="6"/>
        <v/>
      </c>
      <c r="J244" s="129" t="str">
        <f t="shared" si="7"/>
        <v/>
      </c>
    </row>
    <row r="245" spans="9:10" x14ac:dyDescent="0.25">
      <c r="I245" s="129" t="str">
        <f t="shared" si="6"/>
        <v/>
      </c>
      <c r="J245" s="129" t="str">
        <f t="shared" si="7"/>
        <v/>
      </c>
    </row>
    <row r="246" spans="9:10" x14ac:dyDescent="0.25">
      <c r="I246" s="129" t="str">
        <f t="shared" si="6"/>
        <v/>
      </c>
      <c r="J246" s="129" t="str">
        <f t="shared" si="7"/>
        <v/>
      </c>
    </row>
    <row r="247" spans="9:10" x14ac:dyDescent="0.25">
      <c r="I247" s="129" t="str">
        <f t="shared" si="6"/>
        <v/>
      </c>
      <c r="J247" s="129" t="str">
        <f t="shared" si="7"/>
        <v/>
      </c>
    </row>
    <row r="248" spans="9:10" x14ac:dyDescent="0.25">
      <c r="I248" s="129" t="str">
        <f t="shared" si="6"/>
        <v/>
      </c>
      <c r="J248" s="129" t="str">
        <f t="shared" si="7"/>
        <v/>
      </c>
    </row>
    <row r="249" spans="9:10" x14ac:dyDescent="0.25">
      <c r="I249" s="129" t="str">
        <f t="shared" si="6"/>
        <v/>
      </c>
      <c r="J249" s="129" t="str">
        <f t="shared" si="7"/>
        <v/>
      </c>
    </row>
    <row r="250" spans="9:10" x14ac:dyDescent="0.25">
      <c r="I250" s="129" t="str">
        <f t="shared" si="6"/>
        <v/>
      </c>
      <c r="J250" s="129" t="str">
        <f t="shared" si="7"/>
        <v/>
      </c>
    </row>
    <row r="251" spans="9:10" x14ac:dyDescent="0.25">
      <c r="I251" s="129" t="str">
        <f t="shared" si="6"/>
        <v/>
      </c>
      <c r="J251" s="129" t="str">
        <f t="shared" si="7"/>
        <v/>
      </c>
    </row>
    <row r="252" spans="9:10" x14ac:dyDescent="0.25">
      <c r="I252" s="129" t="str">
        <f t="shared" si="6"/>
        <v/>
      </c>
      <c r="J252" s="129" t="str">
        <f t="shared" si="7"/>
        <v/>
      </c>
    </row>
    <row r="253" spans="9:10" x14ac:dyDescent="0.25">
      <c r="I253" s="129" t="str">
        <f t="shared" si="6"/>
        <v/>
      </c>
      <c r="J253" s="129" t="str">
        <f t="shared" si="7"/>
        <v/>
      </c>
    </row>
    <row r="254" spans="9:10" x14ac:dyDescent="0.25">
      <c r="I254" s="129" t="str">
        <f t="shared" si="6"/>
        <v/>
      </c>
      <c r="J254" s="129" t="str">
        <f t="shared" si="7"/>
        <v/>
      </c>
    </row>
    <row r="255" spans="9:10" x14ac:dyDescent="0.25">
      <c r="I255" s="129" t="str">
        <f t="shared" si="6"/>
        <v/>
      </c>
      <c r="J255" s="129" t="str">
        <f t="shared" si="7"/>
        <v/>
      </c>
    </row>
    <row r="256" spans="9:10" x14ac:dyDescent="0.25">
      <c r="I256" s="129" t="str">
        <f t="shared" si="6"/>
        <v/>
      </c>
      <c r="J256" s="129" t="str">
        <f t="shared" si="7"/>
        <v/>
      </c>
    </row>
    <row r="257" spans="9:10" x14ac:dyDescent="0.25">
      <c r="I257" s="129" t="str">
        <f t="shared" si="6"/>
        <v/>
      </c>
      <c r="J257" s="129" t="str">
        <f t="shared" si="7"/>
        <v/>
      </c>
    </row>
    <row r="258" spans="9:10" x14ac:dyDescent="0.25">
      <c r="I258" s="129" t="str">
        <f t="shared" si="6"/>
        <v/>
      </c>
      <c r="J258" s="129" t="str">
        <f t="shared" si="7"/>
        <v/>
      </c>
    </row>
    <row r="259" spans="9:10" x14ac:dyDescent="0.25">
      <c r="I259" s="129" t="str">
        <f t="shared" si="6"/>
        <v/>
      </c>
      <c r="J259" s="129" t="str">
        <f t="shared" si="7"/>
        <v/>
      </c>
    </row>
    <row r="260" spans="9:10" x14ac:dyDescent="0.25">
      <c r="I260" s="129" t="str">
        <f t="shared" si="6"/>
        <v/>
      </c>
      <c r="J260" s="129" t="str">
        <f t="shared" si="7"/>
        <v/>
      </c>
    </row>
    <row r="261" spans="9:10" x14ac:dyDescent="0.25">
      <c r="I261" s="129" t="str">
        <f t="shared" si="6"/>
        <v/>
      </c>
      <c r="J261" s="129" t="str">
        <f t="shared" si="7"/>
        <v/>
      </c>
    </row>
    <row r="262" spans="9:10" x14ac:dyDescent="0.25">
      <c r="I262" s="129" t="str">
        <f t="shared" si="6"/>
        <v/>
      </c>
      <c r="J262" s="129" t="str">
        <f t="shared" si="7"/>
        <v/>
      </c>
    </row>
    <row r="263" spans="9:10" x14ac:dyDescent="0.25">
      <c r="I263" s="129" t="str">
        <f t="shared" si="6"/>
        <v/>
      </c>
      <c r="J263" s="129" t="str">
        <f t="shared" si="7"/>
        <v/>
      </c>
    </row>
    <row r="264" spans="9:10" x14ac:dyDescent="0.25">
      <c r="I264" s="129" t="str">
        <f t="shared" si="6"/>
        <v/>
      </c>
      <c r="J264" s="129" t="str">
        <f t="shared" si="7"/>
        <v/>
      </c>
    </row>
    <row r="265" spans="9:10" x14ac:dyDescent="0.25">
      <c r="I265" s="129" t="str">
        <f t="shared" si="6"/>
        <v/>
      </c>
      <c r="J265" s="129" t="str">
        <f t="shared" si="7"/>
        <v/>
      </c>
    </row>
    <row r="266" spans="9:10" x14ac:dyDescent="0.25">
      <c r="I266" s="129" t="str">
        <f t="shared" ref="I266:I316" si="8">+IF(G266&gt;0,H266/G266,"")</f>
        <v/>
      </c>
      <c r="J266" s="129" t="str">
        <f t="shared" ref="J266:J329" si="9">IF(I266="","",IF(I266&lt;=0.5,"Avance bajo",(IF(AND(I266&gt;0.5,I266&lt;=0.75),"Avance medio",IF(AND(I266&gt;0.75,I266&lt;=0.95),"Avance alto",IF(AND(I266&gt;0.95,I266&lt;=1),"Avance sobresaliente",IF(I266&gt;1,"Sobre ejecutado","")))))))</f>
        <v/>
      </c>
    </row>
    <row r="267" spans="9:10" x14ac:dyDescent="0.25">
      <c r="I267" s="129" t="str">
        <f t="shared" si="8"/>
        <v/>
      </c>
      <c r="J267" s="129" t="str">
        <f t="shared" si="9"/>
        <v/>
      </c>
    </row>
    <row r="268" spans="9:10" x14ac:dyDescent="0.25">
      <c r="I268" s="129" t="str">
        <f t="shared" si="8"/>
        <v/>
      </c>
      <c r="J268" s="129" t="str">
        <f t="shared" si="9"/>
        <v/>
      </c>
    </row>
    <row r="269" spans="9:10" x14ac:dyDescent="0.25">
      <c r="I269" s="129" t="str">
        <f t="shared" si="8"/>
        <v/>
      </c>
      <c r="J269" s="129" t="str">
        <f t="shared" si="9"/>
        <v/>
      </c>
    </row>
    <row r="270" spans="9:10" x14ac:dyDescent="0.25">
      <c r="I270" s="129" t="str">
        <f t="shared" si="8"/>
        <v/>
      </c>
      <c r="J270" s="129" t="str">
        <f t="shared" si="9"/>
        <v/>
      </c>
    </row>
    <row r="271" spans="9:10" x14ac:dyDescent="0.25">
      <c r="I271" s="129" t="str">
        <f t="shared" si="8"/>
        <v/>
      </c>
      <c r="J271" s="129" t="str">
        <f t="shared" si="9"/>
        <v/>
      </c>
    </row>
    <row r="272" spans="9:10" x14ac:dyDescent="0.25">
      <c r="I272" s="129" t="str">
        <f t="shared" si="8"/>
        <v/>
      </c>
      <c r="J272" s="129" t="str">
        <f t="shared" si="9"/>
        <v/>
      </c>
    </row>
    <row r="273" spans="9:10" x14ac:dyDescent="0.25">
      <c r="I273" s="129" t="str">
        <f t="shared" si="8"/>
        <v/>
      </c>
      <c r="J273" s="129" t="str">
        <f t="shared" si="9"/>
        <v/>
      </c>
    </row>
    <row r="274" spans="9:10" x14ac:dyDescent="0.25">
      <c r="I274" s="129" t="str">
        <f t="shared" si="8"/>
        <v/>
      </c>
      <c r="J274" s="129" t="str">
        <f t="shared" si="9"/>
        <v/>
      </c>
    </row>
    <row r="275" spans="9:10" x14ac:dyDescent="0.25">
      <c r="I275" s="129" t="str">
        <f t="shared" si="8"/>
        <v/>
      </c>
      <c r="J275" s="129" t="str">
        <f t="shared" si="9"/>
        <v/>
      </c>
    </row>
    <row r="276" spans="9:10" x14ac:dyDescent="0.25">
      <c r="I276" s="129" t="str">
        <f t="shared" si="8"/>
        <v/>
      </c>
      <c r="J276" s="129" t="str">
        <f t="shared" si="9"/>
        <v/>
      </c>
    </row>
    <row r="277" spans="9:10" x14ac:dyDescent="0.25">
      <c r="I277" s="129" t="str">
        <f t="shared" si="8"/>
        <v/>
      </c>
      <c r="J277" s="129" t="str">
        <f t="shared" si="9"/>
        <v/>
      </c>
    </row>
    <row r="278" spans="9:10" x14ac:dyDescent="0.25">
      <c r="I278" s="129" t="str">
        <f t="shared" si="8"/>
        <v/>
      </c>
      <c r="J278" s="129" t="str">
        <f t="shared" si="9"/>
        <v/>
      </c>
    </row>
    <row r="279" spans="9:10" x14ac:dyDescent="0.25">
      <c r="I279" s="129" t="str">
        <f t="shared" si="8"/>
        <v/>
      </c>
      <c r="J279" s="129" t="str">
        <f t="shared" si="9"/>
        <v/>
      </c>
    </row>
    <row r="280" spans="9:10" x14ac:dyDescent="0.25">
      <c r="I280" s="129" t="str">
        <f t="shared" si="8"/>
        <v/>
      </c>
      <c r="J280" s="129" t="str">
        <f t="shared" si="9"/>
        <v/>
      </c>
    </row>
    <row r="281" spans="9:10" x14ac:dyDescent="0.25">
      <c r="I281" s="129" t="str">
        <f t="shared" si="8"/>
        <v/>
      </c>
      <c r="J281" s="129" t="str">
        <f t="shared" si="9"/>
        <v/>
      </c>
    </row>
    <row r="282" spans="9:10" x14ac:dyDescent="0.25">
      <c r="I282" s="129" t="str">
        <f t="shared" si="8"/>
        <v/>
      </c>
      <c r="J282" s="129" t="str">
        <f t="shared" si="9"/>
        <v/>
      </c>
    </row>
    <row r="283" spans="9:10" x14ac:dyDescent="0.25">
      <c r="I283" s="129" t="str">
        <f t="shared" si="8"/>
        <v/>
      </c>
      <c r="J283" s="129" t="str">
        <f t="shared" si="9"/>
        <v/>
      </c>
    </row>
    <row r="284" spans="9:10" x14ac:dyDescent="0.25">
      <c r="I284" s="129" t="str">
        <f t="shared" si="8"/>
        <v/>
      </c>
      <c r="J284" s="129" t="str">
        <f t="shared" si="9"/>
        <v/>
      </c>
    </row>
    <row r="285" spans="9:10" x14ac:dyDescent="0.25">
      <c r="I285" s="129" t="str">
        <f t="shared" si="8"/>
        <v/>
      </c>
      <c r="J285" s="129" t="str">
        <f t="shared" si="9"/>
        <v/>
      </c>
    </row>
    <row r="286" spans="9:10" x14ac:dyDescent="0.25">
      <c r="I286" s="129" t="str">
        <f t="shared" si="8"/>
        <v/>
      </c>
      <c r="J286" s="129" t="str">
        <f t="shared" si="9"/>
        <v/>
      </c>
    </row>
    <row r="287" spans="9:10" x14ac:dyDescent="0.25">
      <c r="I287" s="129" t="str">
        <f t="shared" si="8"/>
        <v/>
      </c>
      <c r="J287" s="129" t="str">
        <f t="shared" si="9"/>
        <v/>
      </c>
    </row>
    <row r="288" spans="9:10" x14ac:dyDescent="0.25">
      <c r="I288" s="129" t="str">
        <f t="shared" si="8"/>
        <v/>
      </c>
      <c r="J288" s="129" t="str">
        <f t="shared" si="9"/>
        <v/>
      </c>
    </row>
    <row r="289" spans="9:10" x14ac:dyDescent="0.25">
      <c r="I289" s="129" t="str">
        <f t="shared" si="8"/>
        <v/>
      </c>
      <c r="J289" s="129" t="str">
        <f t="shared" si="9"/>
        <v/>
      </c>
    </row>
    <row r="290" spans="9:10" x14ac:dyDescent="0.25">
      <c r="I290" s="129" t="str">
        <f t="shared" si="8"/>
        <v/>
      </c>
      <c r="J290" s="129" t="str">
        <f t="shared" si="9"/>
        <v/>
      </c>
    </row>
    <row r="291" spans="9:10" x14ac:dyDescent="0.25">
      <c r="I291" s="129" t="str">
        <f t="shared" si="8"/>
        <v/>
      </c>
      <c r="J291" s="129" t="str">
        <f t="shared" si="9"/>
        <v/>
      </c>
    </row>
    <row r="292" spans="9:10" x14ac:dyDescent="0.25">
      <c r="I292" s="129" t="str">
        <f t="shared" si="8"/>
        <v/>
      </c>
      <c r="J292" s="129" t="str">
        <f t="shared" si="9"/>
        <v/>
      </c>
    </row>
    <row r="293" spans="9:10" x14ac:dyDescent="0.25">
      <c r="I293" s="129" t="str">
        <f t="shared" si="8"/>
        <v/>
      </c>
      <c r="J293" s="129" t="str">
        <f t="shared" si="9"/>
        <v/>
      </c>
    </row>
    <row r="294" spans="9:10" x14ac:dyDescent="0.25">
      <c r="I294" s="129" t="str">
        <f t="shared" si="8"/>
        <v/>
      </c>
      <c r="J294" s="129" t="str">
        <f t="shared" si="9"/>
        <v/>
      </c>
    </row>
    <row r="295" spans="9:10" x14ac:dyDescent="0.25">
      <c r="I295" s="129" t="str">
        <f t="shared" si="8"/>
        <v/>
      </c>
      <c r="J295" s="129" t="str">
        <f t="shared" si="9"/>
        <v/>
      </c>
    </row>
    <row r="296" spans="9:10" x14ac:dyDescent="0.25">
      <c r="I296" s="129" t="str">
        <f t="shared" si="8"/>
        <v/>
      </c>
      <c r="J296" s="129" t="str">
        <f t="shared" si="9"/>
        <v/>
      </c>
    </row>
    <row r="297" spans="9:10" x14ac:dyDescent="0.25">
      <c r="I297" s="129" t="str">
        <f t="shared" si="8"/>
        <v/>
      </c>
      <c r="J297" s="129" t="str">
        <f t="shared" si="9"/>
        <v/>
      </c>
    </row>
    <row r="298" spans="9:10" x14ac:dyDescent="0.25">
      <c r="I298" s="129" t="str">
        <f t="shared" si="8"/>
        <v/>
      </c>
      <c r="J298" s="129" t="str">
        <f t="shared" si="9"/>
        <v/>
      </c>
    </row>
    <row r="299" spans="9:10" x14ac:dyDescent="0.25">
      <c r="I299" s="129" t="str">
        <f t="shared" si="8"/>
        <v/>
      </c>
      <c r="J299" s="129" t="str">
        <f t="shared" si="9"/>
        <v/>
      </c>
    </row>
    <row r="300" spans="9:10" x14ac:dyDescent="0.25">
      <c r="I300" s="129" t="str">
        <f t="shared" si="8"/>
        <v/>
      </c>
      <c r="J300" s="129" t="str">
        <f t="shared" si="9"/>
        <v/>
      </c>
    </row>
    <row r="301" spans="9:10" x14ac:dyDescent="0.25">
      <c r="I301" s="129" t="str">
        <f t="shared" si="8"/>
        <v/>
      </c>
      <c r="J301" s="129" t="str">
        <f t="shared" si="9"/>
        <v/>
      </c>
    </row>
    <row r="302" spans="9:10" x14ac:dyDescent="0.25">
      <c r="I302" s="129" t="str">
        <f t="shared" si="8"/>
        <v/>
      </c>
      <c r="J302" s="129" t="str">
        <f t="shared" si="9"/>
        <v/>
      </c>
    </row>
    <row r="303" spans="9:10" x14ac:dyDescent="0.25">
      <c r="I303" s="129" t="str">
        <f t="shared" si="8"/>
        <v/>
      </c>
      <c r="J303" s="129" t="str">
        <f t="shared" si="9"/>
        <v/>
      </c>
    </row>
    <row r="304" spans="9:10" x14ac:dyDescent="0.25">
      <c r="I304" s="129" t="str">
        <f t="shared" si="8"/>
        <v/>
      </c>
      <c r="J304" s="129" t="str">
        <f t="shared" si="9"/>
        <v/>
      </c>
    </row>
    <row r="305" spans="9:10" x14ac:dyDescent="0.25">
      <c r="I305" s="129" t="str">
        <f t="shared" si="8"/>
        <v/>
      </c>
      <c r="J305" s="129" t="str">
        <f t="shared" si="9"/>
        <v/>
      </c>
    </row>
    <row r="306" spans="9:10" x14ac:dyDescent="0.25">
      <c r="I306" s="129" t="str">
        <f t="shared" si="8"/>
        <v/>
      </c>
      <c r="J306" s="129" t="str">
        <f t="shared" si="9"/>
        <v/>
      </c>
    </row>
    <row r="307" spans="9:10" x14ac:dyDescent="0.25">
      <c r="I307" s="129" t="str">
        <f t="shared" si="8"/>
        <v/>
      </c>
      <c r="J307" s="129" t="str">
        <f t="shared" si="9"/>
        <v/>
      </c>
    </row>
    <row r="308" spans="9:10" x14ac:dyDescent="0.25">
      <c r="I308" s="129" t="str">
        <f t="shared" si="8"/>
        <v/>
      </c>
      <c r="J308" s="129" t="str">
        <f t="shared" si="9"/>
        <v/>
      </c>
    </row>
    <row r="309" spans="9:10" x14ac:dyDescent="0.25">
      <c r="I309" s="129" t="str">
        <f t="shared" si="8"/>
        <v/>
      </c>
      <c r="J309" s="129" t="str">
        <f t="shared" si="9"/>
        <v/>
      </c>
    </row>
    <row r="310" spans="9:10" x14ac:dyDescent="0.25">
      <c r="I310" s="129" t="str">
        <f t="shared" si="8"/>
        <v/>
      </c>
      <c r="J310" s="129" t="str">
        <f t="shared" si="9"/>
        <v/>
      </c>
    </row>
    <row r="311" spans="9:10" x14ac:dyDescent="0.25">
      <c r="I311" s="129" t="str">
        <f t="shared" si="8"/>
        <v/>
      </c>
      <c r="J311" s="129" t="str">
        <f t="shared" si="9"/>
        <v/>
      </c>
    </row>
    <row r="312" spans="9:10" x14ac:dyDescent="0.25">
      <c r="I312" s="129" t="str">
        <f t="shared" si="8"/>
        <v/>
      </c>
      <c r="J312" s="129" t="str">
        <f t="shared" si="9"/>
        <v/>
      </c>
    </row>
    <row r="313" spans="9:10" x14ac:dyDescent="0.25">
      <c r="I313" s="129" t="str">
        <f t="shared" si="8"/>
        <v/>
      </c>
      <c r="J313" s="129" t="str">
        <f t="shared" si="9"/>
        <v/>
      </c>
    </row>
    <row r="314" spans="9:10" x14ac:dyDescent="0.25">
      <c r="I314" s="129" t="str">
        <f t="shared" si="8"/>
        <v/>
      </c>
      <c r="J314" s="129" t="str">
        <f t="shared" si="9"/>
        <v/>
      </c>
    </row>
    <row r="315" spans="9:10" x14ac:dyDescent="0.25">
      <c r="I315" s="129" t="str">
        <f t="shared" si="8"/>
        <v/>
      </c>
      <c r="J315" s="129" t="str">
        <f t="shared" si="9"/>
        <v/>
      </c>
    </row>
    <row r="316" spans="9:10" x14ac:dyDescent="0.25">
      <c r="I316" s="129" t="str">
        <f t="shared" si="8"/>
        <v/>
      </c>
      <c r="J316" s="129" t="str">
        <f t="shared" si="9"/>
        <v/>
      </c>
    </row>
    <row r="317" spans="9:10" x14ac:dyDescent="0.25">
      <c r="I317" s="122" t="str">
        <f t="shared" ref="I317:I380" si="10">+IF(F317&gt;0,H317/F317,"")</f>
        <v/>
      </c>
      <c r="J317" s="129" t="str">
        <f t="shared" si="9"/>
        <v/>
      </c>
    </row>
    <row r="318" spans="9:10" x14ac:dyDescent="0.25">
      <c r="I318" s="122" t="str">
        <f t="shared" si="10"/>
        <v/>
      </c>
      <c r="J318" s="129" t="str">
        <f t="shared" si="9"/>
        <v/>
      </c>
    </row>
    <row r="319" spans="9:10" x14ac:dyDescent="0.25">
      <c r="I319" s="122" t="str">
        <f t="shared" si="10"/>
        <v/>
      </c>
      <c r="J319" s="129" t="str">
        <f t="shared" si="9"/>
        <v/>
      </c>
    </row>
    <row r="320" spans="9:10" x14ac:dyDescent="0.25">
      <c r="I320" s="122" t="str">
        <f t="shared" si="10"/>
        <v/>
      </c>
      <c r="J320" s="129" t="str">
        <f t="shared" si="9"/>
        <v/>
      </c>
    </row>
    <row r="321" spans="9:10" x14ac:dyDescent="0.25">
      <c r="I321" s="122" t="str">
        <f t="shared" si="10"/>
        <v/>
      </c>
      <c r="J321" s="129" t="str">
        <f t="shared" si="9"/>
        <v/>
      </c>
    </row>
    <row r="322" spans="9:10" x14ac:dyDescent="0.25">
      <c r="I322" s="122" t="str">
        <f t="shared" si="10"/>
        <v/>
      </c>
      <c r="J322" s="129" t="str">
        <f t="shared" si="9"/>
        <v/>
      </c>
    </row>
    <row r="323" spans="9:10" x14ac:dyDescent="0.25">
      <c r="I323" s="122" t="str">
        <f t="shared" si="10"/>
        <v/>
      </c>
      <c r="J323" s="129" t="str">
        <f t="shared" si="9"/>
        <v/>
      </c>
    </row>
    <row r="324" spans="9:10" x14ac:dyDescent="0.25">
      <c r="I324" s="122" t="str">
        <f t="shared" si="10"/>
        <v/>
      </c>
      <c r="J324" s="129" t="str">
        <f t="shared" si="9"/>
        <v/>
      </c>
    </row>
    <row r="325" spans="9:10" x14ac:dyDescent="0.25">
      <c r="I325" s="122" t="str">
        <f t="shared" si="10"/>
        <v/>
      </c>
      <c r="J325" s="129" t="str">
        <f t="shared" si="9"/>
        <v/>
      </c>
    </row>
    <row r="326" spans="9:10" x14ac:dyDescent="0.25">
      <c r="I326" s="122" t="str">
        <f t="shared" si="10"/>
        <v/>
      </c>
      <c r="J326" s="129" t="str">
        <f t="shared" si="9"/>
        <v/>
      </c>
    </row>
    <row r="327" spans="9:10" x14ac:dyDescent="0.25">
      <c r="I327" s="122" t="str">
        <f t="shared" si="10"/>
        <v/>
      </c>
      <c r="J327" s="129" t="str">
        <f t="shared" si="9"/>
        <v/>
      </c>
    </row>
    <row r="328" spans="9:10" x14ac:dyDescent="0.25">
      <c r="I328" s="122" t="str">
        <f t="shared" si="10"/>
        <v/>
      </c>
      <c r="J328" s="129" t="str">
        <f t="shared" si="9"/>
        <v/>
      </c>
    </row>
    <row r="329" spans="9:10" x14ac:dyDescent="0.25">
      <c r="I329" s="122" t="str">
        <f t="shared" si="10"/>
        <v/>
      </c>
      <c r="J329" s="129" t="str">
        <f t="shared" si="9"/>
        <v/>
      </c>
    </row>
    <row r="330" spans="9:10" x14ac:dyDescent="0.25">
      <c r="I330" s="122" t="str">
        <f t="shared" si="10"/>
        <v/>
      </c>
      <c r="J330" s="129" t="str">
        <f t="shared" ref="J330:J393" si="11">IF(I330="","",IF(I330&lt;=0.5,"Avance bajo",(IF(AND(I330&gt;0.5,I330&lt;=0.75),"Avance medio",IF(AND(I330&gt;0.75,I330&lt;=0.95),"Avance alto",IF(AND(I330&gt;0.95,I330&lt;=1),"Avance sobresaliente",IF(I330&gt;1,"Sobre ejecutado","")))))))</f>
        <v/>
      </c>
    </row>
    <row r="331" spans="9:10" x14ac:dyDescent="0.25">
      <c r="I331" s="122" t="str">
        <f t="shared" si="10"/>
        <v/>
      </c>
      <c r="J331" s="129" t="str">
        <f t="shared" si="11"/>
        <v/>
      </c>
    </row>
    <row r="332" spans="9:10" x14ac:dyDescent="0.25">
      <c r="I332" s="122" t="str">
        <f t="shared" si="10"/>
        <v/>
      </c>
      <c r="J332" s="129" t="str">
        <f t="shared" si="11"/>
        <v/>
      </c>
    </row>
    <row r="333" spans="9:10" x14ac:dyDescent="0.25">
      <c r="I333" s="122" t="str">
        <f t="shared" si="10"/>
        <v/>
      </c>
      <c r="J333" s="129" t="str">
        <f t="shared" si="11"/>
        <v/>
      </c>
    </row>
    <row r="334" spans="9:10" x14ac:dyDescent="0.25">
      <c r="I334" s="122" t="str">
        <f t="shared" si="10"/>
        <v/>
      </c>
      <c r="J334" s="129" t="str">
        <f t="shared" si="11"/>
        <v/>
      </c>
    </row>
    <row r="335" spans="9:10" x14ac:dyDescent="0.25">
      <c r="I335" s="122" t="str">
        <f t="shared" si="10"/>
        <v/>
      </c>
      <c r="J335" s="129" t="str">
        <f t="shared" si="11"/>
        <v/>
      </c>
    </row>
    <row r="336" spans="9:10" x14ac:dyDescent="0.25">
      <c r="I336" s="122" t="str">
        <f t="shared" si="10"/>
        <v/>
      </c>
      <c r="J336" s="129" t="str">
        <f t="shared" si="11"/>
        <v/>
      </c>
    </row>
    <row r="337" spans="9:10" x14ac:dyDescent="0.25">
      <c r="I337" s="122" t="str">
        <f t="shared" si="10"/>
        <v/>
      </c>
      <c r="J337" s="129" t="str">
        <f t="shared" si="11"/>
        <v/>
      </c>
    </row>
    <row r="338" spans="9:10" x14ac:dyDescent="0.25">
      <c r="I338" s="122" t="str">
        <f t="shared" si="10"/>
        <v/>
      </c>
      <c r="J338" s="129" t="str">
        <f t="shared" si="11"/>
        <v/>
      </c>
    </row>
    <row r="339" spans="9:10" x14ac:dyDescent="0.25">
      <c r="I339" s="122" t="str">
        <f t="shared" si="10"/>
        <v/>
      </c>
      <c r="J339" s="129" t="str">
        <f t="shared" si="11"/>
        <v/>
      </c>
    </row>
    <row r="340" spans="9:10" x14ac:dyDescent="0.25">
      <c r="I340" s="122" t="str">
        <f t="shared" si="10"/>
        <v/>
      </c>
      <c r="J340" s="129" t="str">
        <f t="shared" si="11"/>
        <v/>
      </c>
    </row>
    <row r="341" spans="9:10" x14ac:dyDescent="0.25">
      <c r="I341" s="122" t="str">
        <f t="shared" si="10"/>
        <v/>
      </c>
      <c r="J341" s="129" t="str">
        <f t="shared" si="11"/>
        <v/>
      </c>
    </row>
    <row r="342" spans="9:10" x14ac:dyDescent="0.25">
      <c r="I342" s="122" t="str">
        <f t="shared" si="10"/>
        <v/>
      </c>
      <c r="J342" s="129" t="str">
        <f t="shared" si="11"/>
        <v/>
      </c>
    </row>
    <row r="343" spans="9:10" x14ac:dyDescent="0.25">
      <c r="I343" s="122" t="str">
        <f t="shared" si="10"/>
        <v/>
      </c>
      <c r="J343" s="129" t="str">
        <f t="shared" si="11"/>
        <v/>
      </c>
    </row>
    <row r="344" spans="9:10" x14ac:dyDescent="0.25">
      <c r="I344" s="122" t="str">
        <f t="shared" si="10"/>
        <v/>
      </c>
      <c r="J344" s="129" t="str">
        <f t="shared" si="11"/>
        <v/>
      </c>
    </row>
    <row r="345" spans="9:10" x14ac:dyDescent="0.25">
      <c r="I345" s="122" t="str">
        <f t="shared" si="10"/>
        <v/>
      </c>
      <c r="J345" s="129" t="str">
        <f t="shared" si="11"/>
        <v/>
      </c>
    </row>
    <row r="346" spans="9:10" x14ac:dyDescent="0.25">
      <c r="I346" s="122" t="str">
        <f t="shared" si="10"/>
        <v/>
      </c>
      <c r="J346" s="129" t="str">
        <f t="shared" si="11"/>
        <v/>
      </c>
    </row>
    <row r="347" spans="9:10" x14ac:dyDescent="0.25">
      <c r="I347" s="122" t="str">
        <f t="shared" si="10"/>
        <v/>
      </c>
      <c r="J347" s="129" t="str">
        <f t="shared" si="11"/>
        <v/>
      </c>
    </row>
    <row r="348" spans="9:10" x14ac:dyDescent="0.25">
      <c r="I348" s="122" t="str">
        <f t="shared" si="10"/>
        <v/>
      </c>
      <c r="J348" s="129" t="str">
        <f t="shared" si="11"/>
        <v/>
      </c>
    </row>
    <row r="349" spans="9:10" x14ac:dyDescent="0.25">
      <c r="I349" s="122" t="str">
        <f t="shared" si="10"/>
        <v/>
      </c>
      <c r="J349" s="129" t="str">
        <f t="shared" si="11"/>
        <v/>
      </c>
    </row>
    <row r="350" spans="9:10" x14ac:dyDescent="0.25">
      <c r="I350" s="122" t="str">
        <f t="shared" si="10"/>
        <v/>
      </c>
      <c r="J350" s="129" t="str">
        <f t="shared" si="11"/>
        <v/>
      </c>
    </row>
    <row r="351" spans="9:10" x14ac:dyDescent="0.25">
      <c r="I351" s="122" t="str">
        <f t="shared" si="10"/>
        <v/>
      </c>
      <c r="J351" s="129" t="str">
        <f t="shared" si="11"/>
        <v/>
      </c>
    </row>
    <row r="352" spans="9:10" x14ac:dyDescent="0.25">
      <c r="I352" s="122" t="str">
        <f t="shared" si="10"/>
        <v/>
      </c>
      <c r="J352" s="129" t="str">
        <f t="shared" si="11"/>
        <v/>
      </c>
    </row>
    <row r="353" spans="9:10" x14ac:dyDescent="0.25">
      <c r="I353" s="122" t="str">
        <f t="shared" si="10"/>
        <v/>
      </c>
      <c r="J353" s="129" t="str">
        <f t="shared" si="11"/>
        <v/>
      </c>
    </row>
    <row r="354" spans="9:10" x14ac:dyDescent="0.25">
      <c r="I354" s="122" t="str">
        <f t="shared" si="10"/>
        <v/>
      </c>
      <c r="J354" s="129" t="str">
        <f t="shared" si="11"/>
        <v/>
      </c>
    </row>
    <row r="355" spans="9:10" x14ac:dyDescent="0.25">
      <c r="I355" s="122" t="str">
        <f t="shared" si="10"/>
        <v/>
      </c>
      <c r="J355" s="129" t="str">
        <f t="shared" si="11"/>
        <v/>
      </c>
    </row>
    <row r="356" spans="9:10" x14ac:dyDescent="0.25">
      <c r="I356" s="122" t="str">
        <f t="shared" si="10"/>
        <v/>
      </c>
      <c r="J356" s="129" t="str">
        <f t="shared" si="11"/>
        <v/>
      </c>
    </row>
    <row r="357" spans="9:10" x14ac:dyDescent="0.25">
      <c r="I357" s="122" t="str">
        <f t="shared" si="10"/>
        <v/>
      </c>
      <c r="J357" s="129" t="str">
        <f t="shared" si="11"/>
        <v/>
      </c>
    </row>
    <row r="358" spans="9:10" x14ac:dyDescent="0.25">
      <c r="I358" s="122" t="str">
        <f t="shared" si="10"/>
        <v/>
      </c>
      <c r="J358" s="129" t="str">
        <f t="shared" si="11"/>
        <v/>
      </c>
    </row>
    <row r="359" spans="9:10" x14ac:dyDescent="0.25">
      <c r="I359" s="122" t="str">
        <f t="shared" si="10"/>
        <v/>
      </c>
      <c r="J359" s="129" t="str">
        <f t="shared" si="11"/>
        <v/>
      </c>
    </row>
    <row r="360" spans="9:10" x14ac:dyDescent="0.25">
      <c r="I360" s="122" t="str">
        <f t="shared" si="10"/>
        <v/>
      </c>
      <c r="J360" s="129" t="str">
        <f t="shared" si="11"/>
        <v/>
      </c>
    </row>
    <row r="361" spans="9:10" x14ac:dyDescent="0.25">
      <c r="I361" s="122" t="str">
        <f t="shared" si="10"/>
        <v/>
      </c>
      <c r="J361" s="129" t="str">
        <f t="shared" si="11"/>
        <v/>
      </c>
    </row>
    <row r="362" spans="9:10" x14ac:dyDescent="0.25">
      <c r="I362" s="122" t="str">
        <f t="shared" si="10"/>
        <v/>
      </c>
      <c r="J362" s="129" t="str">
        <f t="shared" si="11"/>
        <v/>
      </c>
    </row>
    <row r="363" spans="9:10" x14ac:dyDescent="0.25">
      <c r="I363" s="122" t="str">
        <f t="shared" si="10"/>
        <v/>
      </c>
      <c r="J363" s="129" t="str">
        <f t="shared" si="11"/>
        <v/>
      </c>
    </row>
    <row r="364" spans="9:10" x14ac:dyDescent="0.25">
      <c r="I364" s="122" t="str">
        <f t="shared" si="10"/>
        <v/>
      </c>
      <c r="J364" s="129" t="str">
        <f t="shared" si="11"/>
        <v/>
      </c>
    </row>
    <row r="365" spans="9:10" x14ac:dyDescent="0.25">
      <c r="I365" s="122" t="str">
        <f t="shared" si="10"/>
        <v/>
      </c>
      <c r="J365" s="129" t="str">
        <f t="shared" si="11"/>
        <v/>
      </c>
    </row>
    <row r="366" spans="9:10" x14ac:dyDescent="0.25">
      <c r="I366" s="122" t="str">
        <f t="shared" si="10"/>
        <v/>
      </c>
      <c r="J366" s="129" t="str">
        <f t="shared" si="11"/>
        <v/>
      </c>
    </row>
    <row r="367" spans="9:10" x14ac:dyDescent="0.25">
      <c r="I367" s="122" t="str">
        <f t="shared" si="10"/>
        <v/>
      </c>
      <c r="J367" s="129" t="str">
        <f t="shared" si="11"/>
        <v/>
      </c>
    </row>
    <row r="368" spans="9:10" x14ac:dyDescent="0.25">
      <c r="I368" s="122" t="str">
        <f t="shared" si="10"/>
        <v/>
      </c>
      <c r="J368" s="129" t="str">
        <f t="shared" si="11"/>
        <v/>
      </c>
    </row>
    <row r="369" spans="9:10" x14ac:dyDescent="0.25">
      <c r="I369" s="122" t="str">
        <f t="shared" si="10"/>
        <v/>
      </c>
      <c r="J369" s="129" t="str">
        <f t="shared" si="11"/>
        <v/>
      </c>
    </row>
    <row r="370" spans="9:10" x14ac:dyDescent="0.25">
      <c r="I370" s="122" t="str">
        <f t="shared" si="10"/>
        <v/>
      </c>
      <c r="J370" s="129" t="str">
        <f t="shared" si="11"/>
        <v/>
      </c>
    </row>
    <row r="371" spans="9:10" x14ac:dyDescent="0.25">
      <c r="I371" s="122" t="str">
        <f t="shared" si="10"/>
        <v/>
      </c>
      <c r="J371" s="129" t="str">
        <f t="shared" si="11"/>
        <v/>
      </c>
    </row>
    <row r="372" spans="9:10" x14ac:dyDescent="0.25">
      <c r="I372" s="122" t="str">
        <f t="shared" si="10"/>
        <v/>
      </c>
      <c r="J372" s="129" t="str">
        <f t="shared" si="11"/>
        <v/>
      </c>
    </row>
    <row r="373" spans="9:10" x14ac:dyDescent="0.25">
      <c r="I373" s="122" t="str">
        <f t="shared" si="10"/>
        <v/>
      </c>
      <c r="J373" s="129" t="str">
        <f t="shared" si="11"/>
        <v/>
      </c>
    </row>
    <row r="374" spans="9:10" x14ac:dyDescent="0.25">
      <c r="I374" s="122" t="str">
        <f t="shared" si="10"/>
        <v/>
      </c>
      <c r="J374" s="129" t="str">
        <f t="shared" si="11"/>
        <v/>
      </c>
    </row>
    <row r="375" spans="9:10" x14ac:dyDescent="0.25">
      <c r="I375" s="122" t="str">
        <f t="shared" si="10"/>
        <v/>
      </c>
      <c r="J375" s="129" t="str">
        <f t="shared" si="11"/>
        <v/>
      </c>
    </row>
    <row r="376" spans="9:10" x14ac:dyDescent="0.25">
      <c r="I376" s="122" t="str">
        <f t="shared" si="10"/>
        <v/>
      </c>
      <c r="J376" s="129" t="str">
        <f t="shared" si="11"/>
        <v/>
      </c>
    </row>
    <row r="377" spans="9:10" x14ac:dyDescent="0.25">
      <c r="I377" s="122" t="str">
        <f t="shared" si="10"/>
        <v/>
      </c>
      <c r="J377" s="129" t="str">
        <f t="shared" si="11"/>
        <v/>
      </c>
    </row>
    <row r="378" spans="9:10" x14ac:dyDescent="0.25">
      <c r="I378" s="122" t="str">
        <f t="shared" si="10"/>
        <v/>
      </c>
      <c r="J378" s="129" t="str">
        <f t="shared" si="11"/>
        <v/>
      </c>
    </row>
    <row r="379" spans="9:10" x14ac:dyDescent="0.25">
      <c r="I379" s="122" t="str">
        <f t="shared" si="10"/>
        <v/>
      </c>
      <c r="J379" s="129" t="str">
        <f t="shared" si="11"/>
        <v/>
      </c>
    </row>
    <row r="380" spans="9:10" x14ac:dyDescent="0.25">
      <c r="I380" s="122" t="str">
        <f t="shared" si="10"/>
        <v/>
      </c>
      <c r="J380" s="129" t="str">
        <f t="shared" si="11"/>
        <v/>
      </c>
    </row>
    <row r="381" spans="9:10" x14ac:dyDescent="0.25">
      <c r="I381" s="122" t="str">
        <f t="shared" ref="I381:I414" si="12">+IF(F381&gt;0,H381/F381,"")</f>
        <v/>
      </c>
      <c r="J381" s="129" t="str">
        <f t="shared" si="11"/>
        <v/>
      </c>
    </row>
    <row r="382" spans="9:10" x14ac:dyDescent="0.25">
      <c r="I382" s="122" t="str">
        <f t="shared" si="12"/>
        <v/>
      </c>
      <c r="J382" s="129" t="str">
        <f t="shared" si="11"/>
        <v/>
      </c>
    </row>
    <row r="383" spans="9:10" x14ac:dyDescent="0.25">
      <c r="I383" s="122" t="str">
        <f t="shared" si="12"/>
        <v/>
      </c>
      <c r="J383" s="129" t="str">
        <f t="shared" si="11"/>
        <v/>
      </c>
    </row>
    <row r="384" spans="9:10" x14ac:dyDescent="0.25">
      <c r="I384" s="122" t="str">
        <f t="shared" si="12"/>
        <v/>
      </c>
      <c r="J384" s="129" t="str">
        <f t="shared" si="11"/>
        <v/>
      </c>
    </row>
    <row r="385" spans="9:10" x14ac:dyDescent="0.25">
      <c r="I385" s="122" t="str">
        <f t="shared" si="12"/>
        <v/>
      </c>
      <c r="J385" s="129" t="str">
        <f t="shared" si="11"/>
        <v/>
      </c>
    </row>
    <row r="386" spans="9:10" x14ac:dyDescent="0.25">
      <c r="I386" s="122" t="str">
        <f t="shared" si="12"/>
        <v/>
      </c>
      <c r="J386" s="129" t="str">
        <f t="shared" si="11"/>
        <v/>
      </c>
    </row>
    <row r="387" spans="9:10" x14ac:dyDescent="0.25">
      <c r="I387" s="122" t="str">
        <f t="shared" si="12"/>
        <v/>
      </c>
      <c r="J387" s="129" t="str">
        <f t="shared" si="11"/>
        <v/>
      </c>
    </row>
    <row r="388" spans="9:10" x14ac:dyDescent="0.25">
      <c r="I388" s="122" t="str">
        <f t="shared" si="12"/>
        <v/>
      </c>
      <c r="J388" s="129" t="str">
        <f t="shared" si="11"/>
        <v/>
      </c>
    </row>
    <row r="389" spans="9:10" x14ac:dyDescent="0.25">
      <c r="I389" s="122" t="str">
        <f t="shared" si="12"/>
        <v/>
      </c>
      <c r="J389" s="129" t="str">
        <f t="shared" si="11"/>
        <v/>
      </c>
    </row>
    <row r="390" spans="9:10" x14ac:dyDescent="0.25">
      <c r="I390" s="122" t="str">
        <f t="shared" si="12"/>
        <v/>
      </c>
      <c r="J390" s="129" t="str">
        <f t="shared" si="11"/>
        <v/>
      </c>
    </row>
    <row r="391" spans="9:10" x14ac:dyDescent="0.25">
      <c r="I391" s="122" t="str">
        <f t="shared" si="12"/>
        <v/>
      </c>
      <c r="J391" s="129" t="str">
        <f t="shared" si="11"/>
        <v/>
      </c>
    </row>
    <row r="392" spans="9:10" x14ac:dyDescent="0.25">
      <c r="I392" s="122" t="str">
        <f t="shared" si="12"/>
        <v/>
      </c>
      <c r="J392" s="129" t="str">
        <f t="shared" si="11"/>
        <v/>
      </c>
    </row>
    <row r="393" spans="9:10" x14ac:dyDescent="0.25">
      <c r="I393" s="122" t="str">
        <f t="shared" si="12"/>
        <v/>
      </c>
      <c r="J393" s="129" t="str">
        <f t="shared" si="11"/>
        <v/>
      </c>
    </row>
    <row r="394" spans="9:10" x14ac:dyDescent="0.25">
      <c r="I394" s="122" t="str">
        <f t="shared" si="12"/>
        <v/>
      </c>
      <c r="J394" s="129" t="str">
        <f t="shared" ref="J394:J414" si="13">IF(I394="","",IF(I394&lt;=0.5,"Avance bajo",(IF(AND(I394&gt;0.5,I394&lt;=0.75),"Avance medio",IF(AND(I394&gt;0.75,I394&lt;=0.95),"Avance alto",IF(AND(I394&gt;0.95,I394&lt;=1),"Avance sobresaliente",IF(I394&gt;1,"Sobre ejecutado","")))))))</f>
        <v/>
      </c>
    </row>
    <row r="395" spans="9:10" x14ac:dyDescent="0.25">
      <c r="I395" s="122" t="str">
        <f t="shared" si="12"/>
        <v/>
      </c>
      <c r="J395" s="129" t="str">
        <f t="shared" si="13"/>
        <v/>
      </c>
    </row>
    <row r="396" spans="9:10" x14ac:dyDescent="0.25">
      <c r="I396" s="122" t="str">
        <f t="shared" si="12"/>
        <v/>
      </c>
      <c r="J396" s="129" t="str">
        <f t="shared" si="13"/>
        <v/>
      </c>
    </row>
    <row r="397" spans="9:10" x14ac:dyDescent="0.25">
      <c r="I397" s="122" t="str">
        <f t="shared" si="12"/>
        <v/>
      </c>
      <c r="J397" s="129" t="str">
        <f t="shared" si="13"/>
        <v/>
      </c>
    </row>
    <row r="398" spans="9:10" x14ac:dyDescent="0.25">
      <c r="I398" s="122" t="str">
        <f t="shared" si="12"/>
        <v/>
      </c>
      <c r="J398" s="129" t="str">
        <f t="shared" si="13"/>
        <v/>
      </c>
    </row>
    <row r="399" spans="9:10" x14ac:dyDescent="0.25">
      <c r="I399" s="122" t="str">
        <f t="shared" si="12"/>
        <v/>
      </c>
      <c r="J399" s="129" t="str">
        <f t="shared" si="13"/>
        <v/>
      </c>
    </row>
    <row r="400" spans="9:10" x14ac:dyDescent="0.25">
      <c r="I400" s="122" t="str">
        <f t="shared" si="12"/>
        <v/>
      </c>
      <c r="J400" s="129" t="str">
        <f t="shared" si="13"/>
        <v/>
      </c>
    </row>
    <row r="401" spans="9:10" x14ac:dyDescent="0.25">
      <c r="I401" s="122" t="str">
        <f t="shared" si="12"/>
        <v/>
      </c>
      <c r="J401" s="129" t="str">
        <f t="shared" si="13"/>
        <v/>
      </c>
    </row>
    <row r="402" spans="9:10" x14ac:dyDescent="0.25">
      <c r="I402" s="122" t="str">
        <f t="shared" si="12"/>
        <v/>
      </c>
      <c r="J402" s="129" t="str">
        <f t="shared" si="13"/>
        <v/>
      </c>
    </row>
    <row r="403" spans="9:10" x14ac:dyDescent="0.25">
      <c r="I403" s="122" t="str">
        <f t="shared" si="12"/>
        <v/>
      </c>
      <c r="J403" s="129" t="str">
        <f t="shared" si="13"/>
        <v/>
      </c>
    </row>
    <row r="404" spans="9:10" x14ac:dyDescent="0.25">
      <c r="I404" s="122" t="str">
        <f t="shared" si="12"/>
        <v/>
      </c>
      <c r="J404" s="129" t="str">
        <f t="shared" si="13"/>
        <v/>
      </c>
    </row>
    <row r="405" spans="9:10" x14ac:dyDescent="0.25">
      <c r="I405" s="122" t="str">
        <f t="shared" si="12"/>
        <v/>
      </c>
      <c r="J405" s="129" t="str">
        <f t="shared" si="13"/>
        <v/>
      </c>
    </row>
    <row r="406" spans="9:10" x14ac:dyDescent="0.25">
      <c r="I406" s="122" t="str">
        <f t="shared" si="12"/>
        <v/>
      </c>
      <c r="J406" s="129" t="str">
        <f t="shared" si="13"/>
        <v/>
      </c>
    </row>
    <row r="407" spans="9:10" x14ac:dyDescent="0.25">
      <c r="I407" s="122" t="str">
        <f t="shared" si="12"/>
        <v/>
      </c>
      <c r="J407" s="129" t="str">
        <f t="shared" si="13"/>
        <v/>
      </c>
    </row>
    <row r="408" spans="9:10" x14ac:dyDescent="0.25">
      <c r="I408" s="122" t="str">
        <f t="shared" si="12"/>
        <v/>
      </c>
      <c r="J408" s="129" t="str">
        <f t="shared" si="13"/>
        <v/>
      </c>
    </row>
    <row r="409" spans="9:10" x14ac:dyDescent="0.25">
      <c r="I409" s="122" t="str">
        <f t="shared" si="12"/>
        <v/>
      </c>
      <c r="J409" s="129" t="str">
        <f t="shared" si="13"/>
        <v/>
      </c>
    </row>
    <row r="410" spans="9:10" x14ac:dyDescent="0.25">
      <c r="I410" s="122" t="str">
        <f t="shared" si="12"/>
        <v/>
      </c>
      <c r="J410" s="129" t="str">
        <f t="shared" si="13"/>
        <v/>
      </c>
    </row>
    <row r="411" spans="9:10" x14ac:dyDescent="0.25">
      <c r="I411" s="122" t="str">
        <f t="shared" si="12"/>
        <v/>
      </c>
      <c r="J411" s="129" t="str">
        <f t="shared" si="13"/>
        <v/>
      </c>
    </row>
    <row r="412" spans="9:10" x14ac:dyDescent="0.25">
      <c r="I412" s="122" t="str">
        <f t="shared" si="12"/>
        <v/>
      </c>
      <c r="J412" s="129" t="str">
        <f t="shared" si="13"/>
        <v/>
      </c>
    </row>
    <row r="413" spans="9:10" x14ac:dyDescent="0.25">
      <c r="I413" s="122" t="str">
        <f t="shared" si="12"/>
        <v/>
      </c>
      <c r="J413" s="129" t="str">
        <f t="shared" si="13"/>
        <v/>
      </c>
    </row>
    <row r="414" spans="9:10" x14ac:dyDescent="0.25">
      <c r="I414" s="122" t="str">
        <f t="shared" si="12"/>
        <v/>
      </c>
      <c r="J414" s="129" t="str">
        <f t="shared" si="13"/>
        <v/>
      </c>
    </row>
  </sheetData>
  <mergeCells count="12">
    <mergeCell ref="I7:I8"/>
    <mergeCell ref="J7:J8"/>
    <mergeCell ref="A1:A4"/>
    <mergeCell ref="B1:D4"/>
    <mergeCell ref="E1:F1"/>
    <mergeCell ref="I1:J1"/>
    <mergeCell ref="E2:F2"/>
    <mergeCell ref="I2:J2"/>
    <mergeCell ref="E3:F3"/>
    <mergeCell ref="I3:J3"/>
    <mergeCell ref="E4:F4"/>
    <mergeCell ref="I4:J4"/>
  </mergeCells>
  <conditionalFormatting sqref="J9:J414">
    <cfRule type="containsText" dxfId="585" priority="1" operator="containsText" text="Avance sobresaliente">
      <formula>NOT(ISERROR(SEARCH("Avance sobresaliente",J9)))</formula>
    </cfRule>
    <cfRule type="containsText" dxfId="584" priority="2" operator="containsText" text="Avance alto">
      <formula>NOT(ISERROR(SEARCH("Avance alto",J9)))</formula>
    </cfRule>
    <cfRule type="containsText" dxfId="583" priority="3" operator="containsText" text="Avance medio">
      <formula>NOT(ISERROR(SEARCH("Avance medio",J9)))</formula>
    </cfRule>
    <cfRule type="containsText" dxfId="582" priority="4" operator="containsText" text="Avance Bajo">
      <formula>NOT(ISERROR(SEARCH("Avance Bajo",J9)))</formula>
    </cfRule>
  </conditionalFormatting>
  <pageMargins left="0.7" right="0.7" top="0.75" bottom="0.75" header="0.3" footer="0.3"/>
  <pageSetup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2529" r:id="rId5" name="Button 1">
              <controlPr defaultSize="0" print="0" autoFill="0" autoPict="0" macro="[0]!AvanceDep">
                <anchor moveWithCells="1" sizeWithCells="1">
                  <from>
                    <xdr:col>0</xdr:col>
                    <xdr:colOff>0</xdr:colOff>
                    <xdr:row>4</xdr:row>
                    <xdr:rowOff>9525</xdr:rowOff>
                  </from>
                  <to>
                    <xdr:col>2</xdr:col>
                    <xdr:colOff>76200</xdr:colOff>
                    <xdr:row>5</xdr:row>
                    <xdr:rowOff>133350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181CC-004F-499D-B5A3-9AFA40594DBE}">
  <sheetPr codeName="Hoja13"/>
  <dimension ref="A1:S414"/>
  <sheetViews>
    <sheetView showGridLines="0" zoomScale="85" zoomScaleNormal="85" workbookViewId="0">
      <selection activeCell="I9" sqref="I9"/>
    </sheetView>
  </sheetViews>
  <sheetFormatPr baseColWidth="10" defaultColWidth="11.42578125" defaultRowHeight="15" x14ac:dyDescent="0.25"/>
  <cols>
    <col min="1" max="1" width="31.5703125" style="105" customWidth="1"/>
    <col min="2" max="2" width="26.85546875" style="105" customWidth="1"/>
    <col min="3" max="3" width="48.42578125" style="105" customWidth="1"/>
    <col min="4" max="4" width="13.140625" style="120" customWidth="1"/>
    <col min="5" max="5" width="10.7109375" style="120" customWidth="1"/>
    <col min="6" max="6" width="11.42578125" style="118" customWidth="1"/>
    <col min="7" max="7" width="11.42578125" style="118" hidden="1" customWidth="1"/>
    <col min="8" max="8" width="11.42578125" style="105" hidden="1" customWidth="1"/>
    <col min="9" max="9" width="15.7109375" style="122" customWidth="1"/>
    <col min="10" max="10" width="21.28515625" style="105" customWidth="1"/>
    <col min="11" max="16384" width="11.42578125" style="105"/>
  </cols>
  <sheetData>
    <row r="1" spans="1:19" x14ac:dyDescent="0.25">
      <c r="A1" s="262"/>
      <c r="B1" s="260" t="s">
        <v>1087</v>
      </c>
      <c r="C1" s="260"/>
      <c r="D1" s="260"/>
      <c r="E1" s="267" t="s">
        <v>169</v>
      </c>
      <c r="F1" s="268"/>
      <c r="G1" s="127"/>
      <c r="H1" s="128"/>
      <c r="I1" s="265" t="s">
        <v>175</v>
      </c>
      <c r="J1" s="265"/>
      <c r="Q1" s="125"/>
      <c r="R1" s="125"/>
      <c r="S1" s="125"/>
    </row>
    <row r="2" spans="1:19" x14ac:dyDescent="0.25">
      <c r="A2" s="263"/>
      <c r="B2" s="260"/>
      <c r="C2" s="260"/>
      <c r="D2" s="260"/>
      <c r="E2" s="267" t="s">
        <v>170</v>
      </c>
      <c r="F2" s="268"/>
      <c r="G2" s="127"/>
      <c r="H2" s="128"/>
      <c r="I2" s="265">
        <v>4</v>
      </c>
      <c r="J2" s="265"/>
      <c r="Q2" s="125"/>
      <c r="R2" s="125"/>
      <c r="S2" s="125"/>
    </row>
    <row r="3" spans="1:19" x14ac:dyDescent="0.25">
      <c r="A3" s="263"/>
      <c r="B3" s="260"/>
      <c r="C3" s="260"/>
      <c r="D3" s="260"/>
      <c r="E3" s="267" t="s">
        <v>171</v>
      </c>
      <c r="F3" s="268"/>
      <c r="G3" s="127"/>
      <c r="H3" s="128"/>
      <c r="I3" s="266">
        <v>43916</v>
      </c>
      <c r="J3" s="266"/>
      <c r="Q3" s="126"/>
      <c r="R3" s="126"/>
      <c r="S3" s="126"/>
    </row>
    <row r="4" spans="1:19" x14ac:dyDescent="0.25">
      <c r="A4" s="264"/>
      <c r="B4" s="260"/>
      <c r="C4" s="260"/>
      <c r="D4" s="260"/>
      <c r="E4" s="267" t="s">
        <v>172</v>
      </c>
      <c r="F4" s="268"/>
      <c r="G4" s="127"/>
      <c r="H4" s="128"/>
      <c r="I4" s="265" t="s">
        <v>173</v>
      </c>
      <c r="J4" s="265"/>
      <c r="Q4" s="125"/>
      <c r="R4" s="125"/>
      <c r="S4" s="125"/>
    </row>
    <row r="5" spans="1:19" x14ac:dyDescent="0.25">
      <c r="A5" s="177" t="s">
        <v>1083</v>
      </c>
      <c r="B5" s="174" t="s">
        <v>1079</v>
      </c>
    </row>
    <row r="6" spans="1:19" x14ac:dyDescent="0.25">
      <c r="N6" s="117"/>
    </row>
    <row r="7" spans="1:19" x14ac:dyDescent="0.25">
      <c r="A7" s="174"/>
      <c r="B7" s="174"/>
      <c r="C7" s="174"/>
      <c r="D7" s="174"/>
      <c r="E7" s="181" t="s">
        <v>1041</v>
      </c>
      <c r="F7" s="174"/>
      <c r="G7" s="105"/>
      <c r="H7" s="120"/>
      <c r="I7" s="259" t="s">
        <v>1044</v>
      </c>
      <c r="J7" s="259" t="s">
        <v>1045</v>
      </c>
    </row>
    <row r="8" spans="1:19" s="120" customFormat="1" ht="30" x14ac:dyDescent="0.25">
      <c r="A8" s="177" t="s">
        <v>125</v>
      </c>
      <c r="B8" s="180" t="s">
        <v>1</v>
      </c>
      <c r="C8" s="180" t="s">
        <v>2</v>
      </c>
      <c r="D8" s="180" t="s">
        <v>70</v>
      </c>
      <c r="E8" s="176" t="s">
        <v>1043</v>
      </c>
      <c r="F8" s="174" t="s">
        <v>1068</v>
      </c>
      <c r="G8" s="119" t="s">
        <v>1043</v>
      </c>
      <c r="H8" s="121" t="s">
        <v>1042</v>
      </c>
      <c r="I8" s="259"/>
      <c r="J8" s="259"/>
    </row>
    <row r="9" spans="1:19" ht="30" x14ac:dyDescent="0.25">
      <c r="A9" s="174" t="s">
        <v>127</v>
      </c>
      <c r="B9" s="174"/>
      <c r="C9" s="174"/>
      <c r="D9" s="174"/>
      <c r="E9" s="182">
        <v>607</v>
      </c>
      <c r="F9" s="179">
        <v>0</v>
      </c>
      <c r="G9" s="116">
        <v>607</v>
      </c>
      <c r="H9" s="105">
        <v>0</v>
      </c>
      <c r="I9" s="123">
        <f>+IF(G9&gt;0,H9/G9,"")</f>
        <v>0</v>
      </c>
      <c r="J9" s="129" t="str">
        <f>IF(I9="","",IF(I9&lt;=0.5,"Avance bajo",(IF(AND(I9&gt;0.5,I9&lt;=0.75),"Avance medio",IF(AND(I9&gt;0.75,I9&lt;=0.95),"Avance alto",IF(AND(I9&gt;0.95,I9&lt;=1),"Avance sobresaliente",IF(I9&gt;1,"Sobre ejecutado","")))))))</f>
        <v>Avance bajo</v>
      </c>
    </row>
    <row r="10" spans="1:19" ht="30" x14ac:dyDescent="0.25">
      <c r="A10" s="174" t="s">
        <v>134</v>
      </c>
      <c r="B10" s="174"/>
      <c r="C10" s="174"/>
      <c r="D10" s="174"/>
      <c r="E10" s="179">
        <v>500</v>
      </c>
      <c r="F10" s="179">
        <v>0</v>
      </c>
      <c r="G10" s="116">
        <v>500</v>
      </c>
      <c r="H10" s="105">
        <v>0</v>
      </c>
      <c r="I10" s="129">
        <f t="shared" ref="I10:I73" si="0">+IF(G10&gt;0,H10/G10,"")</f>
        <v>0</v>
      </c>
      <c r="J10" s="129" t="str">
        <f t="shared" ref="J10:J73" si="1">IF(I10="","",IF(I10&lt;=0.5,"Avance bajo",(IF(AND(I10&gt;0.5,I10&lt;=0.75),"Avance medio",IF(AND(I10&gt;0.75,I10&lt;=0.95),"Avance alto",IF(AND(I10&gt;0.95,I10&lt;=1),"Avance sobresaliente",IF(I10&gt;1,"Sobre ejecutado","")))))))</f>
        <v>Avance bajo</v>
      </c>
    </row>
    <row r="11" spans="1:19" ht="30" x14ac:dyDescent="0.25">
      <c r="A11" s="174" t="s">
        <v>139</v>
      </c>
      <c r="B11" s="174"/>
      <c r="C11" s="174"/>
      <c r="D11" s="174"/>
      <c r="E11" s="179">
        <v>934</v>
      </c>
      <c r="F11" s="179">
        <v>0</v>
      </c>
      <c r="G11" s="116">
        <v>934</v>
      </c>
      <c r="H11" s="105">
        <v>0</v>
      </c>
      <c r="I11" s="129">
        <f t="shared" si="0"/>
        <v>0</v>
      </c>
      <c r="J11" s="129" t="str">
        <f t="shared" si="1"/>
        <v>Avance bajo</v>
      </c>
    </row>
    <row r="12" spans="1:19" x14ac:dyDescent="0.25">
      <c r="A12" s="174" t="s">
        <v>145</v>
      </c>
      <c r="B12" s="174"/>
      <c r="C12" s="174"/>
      <c r="D12" s="174"/>
      <c r="E12" s="179">
        <v>650</v>
      </c>
      <c r="F12" s="179">
        <v>0</v>
      </c>
      <c r="G12" s="116">
        <v>650</v>
      </c>
      <c r="H12" s="105">
        <v>0</v>
      </c>
      <c r="I12" s="129">
        <f t="shared" si="0"/>
        <v>0</v>
      </c>
      <c r="J12" s="129" t="str">
        <f t="shared" si="1"/>
        <v>Avance bajo</v>
      </c>
    </row>
    <row r="13" spans="1:19" ht="30" x14ac:dyDescent="0.25">
      <c r="A13" s="174" t="s">
        <v>149</v>
      </c>
      <c r="B13" s="174"/>
      <c r="C13" s="174"/>
      <c r="D13" s="174"/>
      <c r="E13" s="179">
        <v>1620</v>
      </c>
      <c r="F13" s="179">
        <v>0</v>
      </c>
      <c r="G13" s="116">
        <v>1620</v>
      </c>
      <c r="H13" s="105">
        <v>0</v>
      </c>
      <c r="I13" s="129">
        <f t="shared" si="0"/>
        <v>0</v>
      </c>
      <c r="J13" s="129" t="str">
        <f t="shared" si="1"/>
        <v>Avance bajo</v>
      </c>
    </row>
    <row r="14" spans="1:19" x14ac:dyDescent="0.25">
      <c r="A14" s="174" t="s">
        <v>313</v>
      </c>
      <c r="B14" s="174"/>
      <c r="C14" s="174"/>
      <c r="D14" s="174"/>
      <c r="E14" s="179">
        <v>301</v>
      </c>
      <c r="F14" s="179">
        <v>0</v>
      </c>
      <c r="G14" s="116">
        <v>301</v>
      </c>
      <c r="H14" s="105">
        <v>0</v>
      </c>
      <c r="I14" s="129">
        <f t="shared" si="0"/>
        <v>0</v>
      </c>
      <c r="J14" s="129" t="str">
        <f t="shared" si="1"/>
        <v>Avance bajo</v>
      </c>
    </row>
    <row r="15" spans="1:19" ht="30" x14ac:dyDescent="0.25">
      <c r="A15" s="174" t="s">
        <v>153</v>
      </c>
      <c r="B15" s="174"/>
      <c r="C15" s="174"/>
      <c r="D15" s="174"/>
      <c r="E15" s="179">
        <v>533</v>
      </c>
      <c r="F15" s="179">
        <v>0</v>
      </c>
      <c r="G15" s="116">
        <v>533</v>
      </c>
      <c r="H15" s="105">
        <v>0</v>
      </c>
      <c r="I15" s="129">
        <f t="shared" si="0"/>
        <v>0</v>
      </c>
      <c r="J15" s="129" t="str">
        <f t="shared" si="1"/>
        <v>Avance bajo</v>
      </c>
    </row>
    <row r="16" spans="1:19" x14ac:dyDescent="0.25">
      <c r="A16" s="174" t="s">
        <v>155</v>
      </c>
      <c r="B16" s="174"/>
      <c r="C16" s="174"/>
      <c r="D16" s="174"/>
      <c r="E16" s="179">
        <v>516</v>
      </c>
      <c r="F16" s="179">
        <v>0</v>
      </c>
      <c r="G16" s="116">
        <v>516</v>
      </c>
      <c r="H16" s="105">
        <v>0</v>
      </c>
      <c r="I16" s="129">
        <f t="shared" si="0"/>
        <v>0</v>
      </c>
      <c r="J16" s="129" t="str">
        <f t="shared" si="1"/>
        <v>Avance bajo</v>
      </c>
    </row>
    <row r="17" spans="1:10" x14ac:dyDescent="0.25">
      <c r="A17" s="174" t="s">
        <v>158</v>
      </c>
      <c r="B17" s="174"/>
      <c r="C17" s="174"/>
      <c r="D17" s="174"/>
      <c r="E17" s="179">
        <v>50</v>
      </c>
      <c r="F17" s="179">
        <v>0</v>
      </c>
      <c r="G17" s="116">
        <v>100</v>
      </c>
      <c r="H17" s="105">
        <v>0</v>
      </c>
      <c r="I17" s="129">
        <f t="shared" si="0"/>
        <v>0</v>
      </c>
      <c r="J17" s="129" t="str">
        <f t="shared" si="1"/>
        <v>Avance bajo</v>
      </c>
    </row>
    <row r="18" spans="1:10" x14ac:dyDescent="0.25">
      <c r="A18" s="174" t="s">
        <v>1040</v>
      </c>
      <c r="B18" s="174"/>
      <c r="C18" s="174"/>
      <c r="D18" s="174"/>
      <c r="E18" s="182">
        <v>5711</v>
      </c>
      <c r="F18" s="179">
        <v>0</v>
      </c>
      <c r="G18" s="116">
        <v>5761</v>
      </c>
      <c r="H18" s="105">
        <v>0</v>
      </c>
      <c r="I18" s="129">
        <f t="shared" si="0"/>
        <v>0</v>
      </c>
      <c r="J18" s="129" t="str">
        <f t="shared" si="1"/>
        <v>Avance bajo</v>
      </c>
    </row>
    <row r="19" spans="1:10" x14ac:dyDescent="0.25">
      <c r="A19" s="104"/>
      <c r="B19" s="104"/>
      <c r="C19" s="104"/>
      <c r="D19" s="104"/>
      <c r="E19" s="104"/>
      <c r="F19" s="104"/>
      <c r="G19" s="104"/>
      <c r="I19" s="129" t="str">
        <f t="shared" si="0"/>
        <v/>
      </c>
      <c r="J19" s="129" t="str">
        <f t="shared" si="1"/>
        <v/>
      </c>
    </row>
    <row r="20" spans="1:10" x14ac:dyDescent="0.25">
      <c r="A20" s="104"/>
      <c r="B20" s="104"/>
      <c r="C20" s="104"/>
      <c r="D20" s="104"/>
      <c r="E20" s="104"/>
      <c r="F20" s="104"/>
      <c r="G20" s="104"/>
      <c r="I20" s="129" t="str">
        <f t="shared" si="0"/>
        <v/>
      </c>
      <c r="J20" s="129" t="str">
        <f t="shared" si="1"/>
        <v/>
      </c>
    </row>
    <row r="21" spans="1:10" x14ac:dyDescent="0.25">
      <c r="A21" s="104"/>
      <c r="B21" s="104"/>
      <c r="C21" s="104"/>
      <c r="D21" s="104"/>
      <c r="E21" s="104"/>
      <c r="F21" s="104"/>
      <c r="G21" s="104"/>
      <c r="I21" s="129" t="str">
        <f t="shared" si="0"/>
        <v/>
      </c>
      <c r="J21" s="129" t="str">
        <f t="shared" si="1"/>
        <v/>
      </c>
    </row>
    <row r="22" spans="1:10" x14ac:dyDescent="0.25">
      <c r="A22" s="104"/>
      <c r="B22" s="104"/>
      <c r="C22" s="104"/>
      <c r="D22" s="104"/>
      <c r="E22" s="104"/>
      <c r="F22" s="104"/>
      <c r="G22" s="104"/>
      <c r="I22" s="129" t="str">
        <f t="shared" si="0"/>
        <v/>
      </c>
      <c r="J22" s="129" t="str">
        <f t="shared" si="1"/>
        <v/>
      </c>
    </row>
    <row r="23" spans="1:10" x14ac:dyDescent="0.25">
      <c r="A23" s="104"/>
      <c r="B23" s="104"/>
      <c r="C23" s="104"/>
      <c r="D23" s="104"/>
      <c r="E23" s="104"/>
      <c r="F23" s="104"/>
      <c r="G23" s="104"/>
      <c r="I23" s="129" t="str">
        <f t="shared" si="0"/>
        <v/>
      </c>
      <c r="J23" s="129" t="str">
        <f t="shared" si="1"/>
        <v/>
      </c>
    </row>
    <row r="24" spans="1:10" x14ac:dyDescent="0.25">
      <c r="A24" s="104"/>
      <c r="B24" s="104"/>
      <c r="C24" s="104"/>
      <c r="D24" s="104"/>
      <c r="E24" s="104"/>
      <c r="F24" s="104"/>
      <c r="G24" s="104"/>
      <c r="I24" s="129" t="str">
        <f t="shared" si="0"/>
        <v/>
      </c>
      <c r="J24" s="129" t="str">
        <f t="shared" si="1"/>
        <v/>
      </c>
    </row>
    <row r="25" spans="1:10" x14ac:dyDescent="0.25">
      <c r="A25" s="104"/>
      <c r="B25" s="104"/>
      <c r="C25" s="104"/>
      <c r="D25" s="104"/>
      <c r="E25" s="104"/>
      <c r="F25" s="104"/>
      <c r="G25" s="104"/>
      <c r="I25" s="129" t="str">
        <f t="shared" si="0"/>
        <v/>
      </c>
      <c r="J25" s="129" t="str">
        <f t="shared" si="1"/>
        <v/>
      </c>
    </row>
    <row r="26" spans="1:10" x14ac:dyDescent="0.25">
      <c r="A26" s="104"/>
      <c r="B26" s="104"/>
      <c r="C26" s="104"/>
      <c r="D26" s="104"/>
      <c r="E26" s="104"/>
      <c r="F26" s="104"/>
      <c r="G26" s="104"/>
      <c r="I26" s="129" t="str">
        <f t="shared" si="0"/>
        <v/>
      </c>
      <c r="J26" s="129" t="str">
        <f t="shared" si="1"/>
        <v/>
      </c>
    </row>
    <row r="27" spans="1:10" x14ac:dyDescent="0.25">
      <c r="A27" s="104"/>
      <c r="B27" s="104"/>
      <c r="C27" s="104"/>
      <c r="D27" s="104"/>
      <c r="E27" s="104"/>
      <c r="F27" s="104"/>
      <c r="G27" s="104"/>
      <c r="I27" s="129" t="str">
        <f t="shared" si="0"/>
        <v/>
      </c>
      <c r="J27" s="129" t="str">
        <f t="shared" si="1"/>
        <v/>
      </c>
    </row>
    <row r="28" spans="1:10" x14ac:dyDescent="0.25">
      <c r="A28" s="104"/>
      <c r="B28" s="104"/>
      <c r="C28" s="104"/>
      <c r="D28" s="104"/>
      <c r="E28" s="104"/>
      <c r="F28" s="104"/>
      <c r="G28" s="104"/>
      <c r="I28" s="129" t="str">
        <f t="shared" si="0"/>
        <v/>
      </c>
      <c r="J28" s="129" t="str">
        <f t="shared" si="1"/>
        <v/>
      </c>
    </row>
    <row r="29" spans="1:10" x14ac:dyDescent="0.25">
      <c r="A29" s="104"/>
      <c r="B29" s="104"/>
      <c r="C29" s="104"/>
      <c r="D29" s="104"/>
      <c r="E29" s="104"/>
      <c r="F29" s="104"/>
      <c r="G29" s="104"/>
      <c r="I29" s="129" t="str">
        <f t="shared" si="0"/>
        <v/>
      </c>
      <c r="J29" s="129" t="str">
        <f t="shared" si="1"/>
        <v/>
      </c>
    </row>
    <row r="30" spans="1:10" x14ac:dyDescent="0.25">
      <c r="A30" s="104"/>
      <c r="B30" s="104"/>
      <c r="C30" s="104"/>
      <c r="D30" s="104"/>
      <c r="E30" s="104"/>
      <c r="F30" s="104"/>
      <c r="G30" s="104"/>
      <c r="I30" s="129" t="str">
        <f t="shared" si="0"/>
        <v/>
      </c>
      <c r="J30" s="129" t="str">
        <f t="shared" si="1"/>
        <v/>
      </c>
    </row>
    <row r="31" spans="1:10" x14ac:dyDescent="0.25">
      <c r="A31" s="104"/>
      <c r="B31" s="104"/>
      <c r="C31" s="104"/>
      <c r="D31" s="104"/>
      <c r="E31" s="104"/>
      <c r="F31" s="104"/>
      <c r="G31" s="104"/>
      <c r="I31" s="129" t="str">
        <f t="shared" si="0"/>
        <v/>
      </c>
      <c r="J31" s="129" t="str">
        <f t="shared" si="1"/>
        <v/>
      </c>
    </row>
    <row r="32" spans="1:10" x14ac:dyDescent="0.25">
      <c r="A32" s="104"/>
      <c r="B32" s="104"/>
      <c r="C32" s="104"/>
      <c r="D32" s="104"/>
      <c r="E32" s="104"/>
      <c r="F32" s="104"/>
      <c r="G32" s="104"/>
      <c r="I32" s="129" t="str">
        <f t="shared" si="0"/>
        <v/>
      </c>
      <c r="J32" s="129" t="str">
        <f t="shared" si="1"/>
        <v/>
      </c>
    </row>
    <row r="33" spans="1:10" x14ac:dyDescent="0.25">
      <c r="A33" s="104"/>
      <c r="B33" s="104"/>
      <c r="C33" s="104"/>
      <c r="D33" s="104"/>
      <c r="E33" s="104"/>
      <c r="F33" s="104"/>
      <c r="G33" s="104"/>
      <c r="I33" s="129" t="str">
        <f t="shared" si="0"/>
        <v/>
      </c>
      <c r="J33" s="129" t="str">
        <f t="shared" si="1"/>
        <v/>
      </c>
    </row>
    <row r="34" spans="1:10" x14ac:dyDescent="0.25">
      <c r="A34" s="104"/>
      <c r="B34" s="104"/>
      <c r="C34" s="104"/>
      <c r="D34" s="104"/>
      <c r="E34" s="104"/>
      <c r="F34" s="104"/>
      <c r="G34" s="104"/>
      <c r="I34" s="129" t="str">
        <f t="shared" si="0"/>
        <v/>
      </c>
      <c r="J34" s="129" t="str">
        <f t="shared" si="1"/>
        <v/>
      </c>
    </row>
    <row r="35" spans="1:10" x14ac:dyDescent="0.25">
      <c r="A35" s="104"/>
      <c r="B35" s="104"/>
      <c r="C35" s="104"/>
      <c r="D35" s="104"/>
      <c r="E35" s="104"/>
      <c r="F35" s="104"/>
      <c r="G35" s="104"/>
      <c r="I35" s="129" t="str">
        <f t="shared" si="0"/>
        <v/>
      </c>
      <c r="J35" s="129" t="str">
        <f t="shared" si="1"/>
        <v/>
      </c>
    </row>
    <row r="36" spans="1:10" x14ac:dyDescent="0.25">
      <c r="A36" s="104"/>
      <c r="B36" s="104"/>
      <c r="C36" s="104"/>
      <c r="D36" s="104"/>
      <c r="E36" s="104"/>
      <c r="F36" s="104"/>
      <c r="G36" s="104"/>
      <c r="I36" s="129" t="str">
        <f t="shared" si="0"/>
        <v/>
      </c>
      <c r="J36" s="129" t="str">
        <f t="shared" si="1"/>
        <v/>
      </c>
    </row>
    <row r="37" spans="1:10" x14ac:dyDescent="0.25">
      <c r="A37" s="104"/>
      <c r="B37" s="104"/>
      <c r="C37" s="104"/>
      <c r="D37" s="104"/>
      <c r="E37" s="104"/>
      <c r="F37" s="104"/>
      <c r="G37" s="104"/>
      <c r="I37" s="129" t="str">
        <f t="shared" si="0"/>
        <v/>
      </c>
      <c r="J37" s="129" t="str">
        <f t="shared" si="1"/>
        <v/>
      </c>
    </row>
    <row r="38" spans="1:10" x14ac:dyDescent="0.25">
      <c r="A38" s="104"/>
      <c r="B38" s="104"/>
      <c r="C38" s="104"/>
      <c r="D38" s="104"/>
      <c r="E38" s="104"/>
      <c r="F38" s="104"/>
      <c r="G38" s="104"/>
      <c r="I38" s="129" t="str">
        <f t="shared" si="0"/>
        <v/>
      </c>
      <c r="J38" s="129" t="str">
        <f t="shared" si="1"/>
        <v/>
      </c>
    </row>
    <row r="39" spans="1:10" x14ac:dyDescent="0.25">
      <c r="A39" s="104"/>
      <c r="B39" s="104"/>
      <c r="C39" s="104"/>
      <c r="D39" s="104"/>
      <c r="E39" s="104"/>
      <c r="F39" s="104"/>
      <c r="G39" s="104"/>
      <c r="I39" s="129" t="str">
        <f t="shared" si="0"/>
        <v/>
      </c>
      <c r="J39" s="129" t="str">
        <f t="shared" si="1"/>
        <v/>
      </c>
    </row>
    <row r="40" spans="1:10" x14ac:dyDescent="0.25">
      <c r="A40" s="104"/>
      <c r="B40" s="104"/>
      <c r="C40" s="104"/>
      <c r="D40" s="104"/>
      <c r="E40" s="104"/>
      <c r="F40" s="104"/>
      <c r="G40" s="104"/>
      <c r="I40" s="129" t="str">
        <f t="shared" si="0"/>
        <v/>
      </c>
      <c r="J40" s="129" t="str">
        <f t="shared" si="1"/>
        <v/>
      </c>
    </row>
    <row r="41" spans="1:10" x14ac:dyDescent="0.25">
      <c r="A41" s="104"/>
      <c r="B41" s="104"/>
      <c r="C41" s="104"/>
      <c r="D41" s="104"/>
      <c r="E41" s="104"/>
      <c r="F41" s="104"/>
      <c r="G41" s="104"/>
      <c r="I41" s="129" t="str">
        <f t="shared" si="0"/>
        <v/>
      </c>
      <c r="J41" s="129" t="str">
        <f t="shared" si="1"/>
        <v/>
      </c>
    </row>
    <row r="42" spans="1:10" x14ac:dyDescent="0.25">
      <c r="A42" s="104"/>
      <c r="B42" s="104"/>
      <c r="C42" s="104"/>
      <c r="D42" s="104"/>
      <c r="E42" s="104"/>
      <c r="F42" s="104"/>
      <c r="G42" s="104"/>
      <c r="I42" s="129" t="str">
        <f t="shared" si="0"/>
        <v/>
      </c>
      <c r="J42" s="129" t="str">
        <f t="shared" si="1"/>
        <v/>
      </c>
    </row>
    <row r="43" spans="1:10" x14ac:dyDescent="0.25">
      <c r="A43" s="104"/>
      <c r="B43" s="104"/>
      <c r="C43" s="104"/>
      <c r="D43" s="104"/>
      <c r="E43" s="104"/>
      <c r="F43" s="104"/>
      <c r="G43" s="104"/>
      <c r="I43" s="129" t="str">
        <f t="shared" si="0"/>
        <v/>
      </c>
      <c r="J43" s="129" t="str">
        <f t="shared" si="1"/>
        <v/>
      </c>
    </row>
    <row r="44" spans="1:10" x14ac:dyDescent="0.25">
      <c r="A44" s="104"/>
      <c r="B44" s="104"/>
      <c r="C44" s="104"/>
      <c r="D44" s="104"/>
      <c r="E44" s="104"/>
      <c r="F44" s="104"/>
      <c r="G44" s="104"/>
      <c r="I44" s="129" t="str">
        <f t="shared" si="0"/>
        <v/>
      </c>
      <c r="J44" s="129" t="str">
        <f t="shared" si="1"/>
        <v/>
      </c>
    </row>
    <row r="45" spans="1:10" x14ac:dyDescent="0.25">
      <c r="A45" s="104"/>
      <c r="B45" s="104"/>
      <c r="C45" s="104"/>
      <c r="D45" s="104"/>
      <c r="E45" s="104"/>
      <c r="F45" s="104"/>
      <c r="G45" s="104"/>
      <c r="I45" s="129" t="str">
        <f t="shared" si="0"/>
        <v/>
      </c>
      <c r="J45" s="129" t="str">
        <f t="shared" si="1"/>
        <v/>
      </c>
    </row>
    <row r="46" spans="1:10" x14ac:dyDescent="0.25">
      <c r="A46" s="104"/>
      <c r="B46" s="104"/>
      <c r="C46" s="104"/>
      <c r="D46" s="104"/>
      <c r="E46" s="104"/>
      <c r="F46" s="104"/>
      <c r="G46" s="104"/>
      <c r="I46" s="129" t="str">
        <f t="shared" si="0"/>
        <v/>
      </c>
      <c r="J46" s="129" t="str">
        <f t="shared" si="1"/>
        <v/>
      </c>
    </row>
    <row r="47" spans="1:10" x14ac:dyDescent="0.25">
      <c r="A47" s="104"/>
      <c r="B47" s="104"/>
      <c r="C47" s="104"/>
      <c r="D47" s="104"/>
      <c r="E47" s="104"/>
      <c r="F47" s="104"/>
      <c r="G47" s="104"/>
      <c r="I47" s="129" t="str">
        <f t="shared" si="0"/>
        <v/>
      </c>
      <c r="J47" s="129" t="str">
        <f t="shared" si="1"/>
        <v/>
      </c>
    </row>
    <row r="48" spans="1:10" x14ac:dyDescent="0.25">
      <c r="A48" s="104"/>
      <c r="B48" s="104"/>
      <c r="C48" s="104"/>
      <c r="D48" s="104"/>
      <c r="E48" s="104"/>
      <c r="F48" s="104"/>
      <c r="G48" s="104"/>
      <c r="I48" s="129" t="str">
        <f t="shared" si="0"/>
        <v/>
      </c>
      <c r="J48" s="129" t="str">
        <f t="shared" si="1"/>
        <v/>
      </c>
    </row>
    <row r="49" spans="1:10" x14ac:dyDescent="0.25">
      <c r="A49" s="104"/>
      <c r="B49" s="104"/>
      <c r="C49" s="104"/>
      <c r="D49" s="104"/>
      <c r="E49" s="104"/>
      <c r="F49" s="104"/>
      <c r="G49" s="104"/>
      <c r="I49" s="129" t="str">
        <f t="shared" si="0"/>
        <v/>
      </c>
      <c r="J49" s="129" t="str">
        <f t="shared" si="1"/>
        <v/>
      </c>
    </row>
    <row r="50" spans="1:10" x14ac:dyDescent="0.25">
      <c r="A50" s="104"/>
      <c r="B50" s="104"/>
      <c r="C50" s="104"/>
      <c r="D50" s="104"/>
      <c r="E50" s="104"/>
      <c r="F50" s="104"/>
      <c r="G50" s="104"/>
      <c r="I50" s="129" t="str">
        <f t="shared" si="0"/>
        <v/>
      </c>
      <c r="J50" s="129" t="str">
        <f t="shared" si="1"/>
        <v/>
      </c>
    </row>
    <row r="51" spans="1:10" x14ac:dyDescent="0.25">
      <c r="A51" s="104"/>
      <c r="B51" s="104"/>
      <c r="C51" s="104"/>
      <c r="D51" s="104"/>
      <c r="E51" s="104"/>
      <c r="F51" s="104"/>
      <c r="G51" s="104"/>
      <c r="I51" s="129" t="str">
        <f t="shared" si="0"/>
        <v/>
      </c>
      <c r="J51" s="129" t="str">
        <f t="shared" si="1"/>
        <v/>
      </c>
    </row>
    <row r="52" spans="1:10" x14ac:dyDescent="0.25">
      <c r="A52" s="104"/>
      <c r="B52" s="104"/>
      <c r="C52" s="104"/>
      <c r="D52" s="104"/>
      <c r="E52" s="104"/>
      <c r="F52" s="104"/>
      <c r="G52" s="104"/>
      <c r="I52" s="129" t="str">
        <f t="shared" si="0"/>
        <v/>
      </c>
      <c r="J52" s="129" t="str">
        <f t="shared" si="1"/>
        <v/>
      </c>
    </row>
    <row r="53" spans="1:10" x14ac:dyDescent="0.25">
      <c r="A53" s="104"/>
      <c r="B53" s="104"/>
      <c r="C53" s="104"/>
      <c r="D53" s="104"/>
      <c r="E53" s="104"/>
      <c r="F53" s="104"/>
      <c r="G53" s="104"/>
      <c r="I53" s="129" t="str">
        <f t="shared" si="0"/>
        <v/>
      </c>
      <c r="J53" s="129" t="str">
        <f t="shared" si="1"/>
        <v/>
      </c>
    </row>
    <row r="54" spans="1:10" x14ac:dyDescent="0.25">
      <c r="A54" s="104"/>
      <c r="B54" s="104"/>
      <c r="C54" s="104"/>
      <c r="D54" s="104"/>
      <c r="E54" s="104"/>
      <c r="F54" s="104"/>
      <c r="G54" s="104"/>
      <c r="I54" s="129" t="str">
        <f t="shared" si="0"/>
        <v/>
      </c>
      <c r="J54" s="129" t="str">
        <f t="shared" si="1"/>
        <v/>
      </c>
    </row>
    <row r="55" spans="1:10" x14ac:dyDescent="0.25">
      <c r="A55" s="104"/>
      <c r="B55" s="104"/>
      <c r="C55" s="104"/>
      <c r="D55" s="104"/>
      <c r="E55" s="104"/>
      <c r="F55" s="104"/>
      <c r="G55" s="104"/>
      <c r="I55" s="129" t="str">
        <f t="shared" si="0"/>
        <v/>
      </c>
      <c r="J55" s="129" t="str">
        <f t="shared" si="1"/>
        <v/>
      </c>
    </row>
    <row r="56" spans="1:10" x14ac:dyDescent="0.25">
      <c r="A56" s="104"/>
      <c r="B56" s="104"/>
      <c r="C56" s="104"/>
      <c r="D56" s="104"/>
      <c r="E56" s="104"/>
      <c r="F56" s="104"/>
      <c r="G56" s="104"/>
      <c r="I56" s="129" t="str">
        <f t="shared" si="0"/>
        <v/>
      </c>
      <c r="J56" s="129" t="str">
        <f t="shared" si="1"/>
        <v/>
      </c>
    </row>
    <row r="57" spans="1:10" x14ac:dyDescent="0.25">
      <c r="A57" s="104"/>
      <c r="B57" s="104"/>
      <c r="C57" s="104"/>
      <c r="D57" s="104"/>
      <c r="E57" s="104"/>
      <c r="F57" s="104"/>
      <c r="G57" s="104"/>
      <c r="I57" s="129" t="str">
        <f t="shared" si="0"/>
        <v/>
      </c>
      <c r="J57" s="129" t="str">
        <f t="shared" si="1"/>
        <v/>
      </c>
    </row>
    <row r="58" spans="1:10" x14ac:dyDescent="0.25">
      <c r="A58" s="104"/>
      <c r="B58" s="104"/>
      <c r="C58" s="104"/>
      <c r="D58" s="104"/>
      <c r="E58" s="104"/>
      <c r="F58" s="104"/>
      <c r="G58" s="104"/>
      <c r="I58" s="129" t="str">
        <f t="shared" si="0"/>
        <v/>
      </c>
      <c r="J58" s="129" t="str">
        <f t="shared" si="1"/>
        <v/>
      </c>
    </row>
    <row r="59" spans="1:10" x14ac:dyDescent="0.25">
      <c r="A59" s="104"/>
      <c r="B59" s="104"/>
      <c r="C59" s="104"/>
      <c r="D59" s="104"/>
      <c r="E59" s="104"/>
      <c r="F59" s="104"/>
      <c r="G59" s="104"/>
      <c r="I59" s="129" t="str">
        <f t="shared" si="0"/>
        <v/>
      </c>
      <c r="J59" s="129" t="str">
        <f t="shared" si="1"/>
        <v/>
      </c>
    </row>
    <row r="60" spans="1:10" x14ac:dyDescent="0.25">
      <c r="A60" s="104"/>
      <c r="B60" s="104"/>
      <c r="C60" s="104"/>
      <c r="D60" s="104"/>
      <c r="E60" s="104"/>
      <c r="F60" s="104"/>
      <c r="G60" s="104"/>
      <c r="I60" s="129" t="str">
        <f t="shared" si="0"/>
        <v/>
      </c>
      <c r="J60" s="129" t="str">
        <f t="shared" si="1"/>
        <v/>
      </c>
    </row>
    <row r="61" spans="1:10" x14ac:dyDescent="0.25">
      <c r="A61" s="104"/>
      <c r="B61" s="104"/>
      <c r="C61" s="104"/>
      <c r="D61" s="104"/>
      <c r="E61" s="104"/>
      <c r="F61" s="104"/>
      <c r="G61" s="104"/>
      <c r="I61" s="129" t="str">
        <f t="shared" si="0"/>
        <v/>
      </c>
      <c r="J61" s="129" t="str">
        <f t="shared" si="1"/>
        <v/>
      </c>
    </row>
    <row r="62" spans="1:10" x14ac:dyDescent="0.25">
      <c r="A62" s="104"/>
      <c r="B62" s="104"/>
      <c r="C62" s="104"/>
      <c r="D62" s="104"/>
      <c r="E62" s="104"/>
      <c r="F62" s="104"/>
      <c r="G62" s="104"/>
      <c r="I62" s="129" t="str">
        <f t="shared" si="0"/>
        <v/>
      </c>
      <c r="J62" s="129" t="str">
        <f t="shared" si="1"/>
        <v/>
      </c>
    </row>
    <row r="63" spans="1:10" x14ac:dyDescent="0.25">
      <c r="A63" s="104"/>
      <c r="B63" s="104"/>
      <c r="C63" s="104"/>
      <c r="D63" s="104"/>
      <c r="E63" s="104"/>
      <c r="F63" s="104"/>
      <c r="G63" s="104"/>
      <c r="I63" s="129" t="str">
        <f t="shared" si="0"/>
        <v/>
      </c>
      <c r="J63" s="129" t="str">
        <f t="shared" si="1"/>
        <v/>
      </c>
    </row>
    <row r="64" spans="1:10" x14ac:dyDescent="0.25">
      <c r="A64" s="104"/>
      <c r="B64" s="104"/>
      <c r="C64" s="104"/>
      <c r="D64" s="104"/>
      <c r="E64" s="104"/>
      <c r="F64" s="104"/>
      <c r="G64" s="104"/>
      <c r="I64" s="129" t="str">
        <f t="shared" si="0"/>
        <v/>
      </c>
      <c r="J64" s="129" t="str">
        <f t="shared" si="1"/>
        <v/>
      </c>
    </row>
    <row r="65" spans="1:10" x14ac:dyDescent="0.25">
      <c r="A65" s="104"/>
      <c r="B65" s="104"/>
      <c r="C65" s="104"/>
      <c r="D65" s="104"/>
      <c r="E65" s="104"/>
      <c r="F65" s="104"/>
      <c r="G65" s="104"/>
      <c r="I65" s="129" t="str">
        <f t="shared" si="0"/>
        <v/>
      </c>
      <c r="J65" s="129" t="str">
        <f t="shared" si="1"/>
        <v/>
      </c>
    </row>
    <row r="66" spans="1:10" x14ac:dyDescent="0.25">
      <c r="A66" s="104"/>
      <c r="B66" s="104"/>
      <c r="C66" s="104"/>
      <c r="D66" s="104"/>
      <c r="E66" s="104"/>
      <c r="F66" s="104"/>
      <c r="G66" s="104"/>
      <c r="I66" s="129" t="str">
        <f t="shared" si="0"/>
        <v/>
      </c>
      <c r="J66" s="129" t="str">
        <f t="shared" si="1"/>
        <v/>
      </c>
    </row>
    <row r="67" spans="1:10" x14ac:dyDescent="0.25">
      <c r="A67" s="104"/>
      <c r="B67" s="104"/>
      <c r="C67" s="104"/>
      <c r="D67" s="104"/>
      <c r="E67" s="104"/>
      <c r="F67" s="104"/>
      <c r="G67" s="104"/>
      <c r="I67" s="129" t="str">
        <f t="shared" si="0"/>
        <v/>
      </c>
      <c r="J67" s="129" t="str">
        <f t="shared" si="1"/>
        <v/>
      </c>
    </row>
    <row r="68" spans="1:10" x14ac:dyDescent="0.25">
      <c r="A68" s="104"/>
      <c r="B68" s="104"/>
      <c r="C68" s="104"/>
      <c r="D68" s="104"/>
      <c r="E68" s="104"/>
      <c r="F68" s="104"/>
      <c r="G68" s="104"/>
      <c r="I68" s="129" t="str">
        <f t="shared" si="0"/>
        <v/>
      </c>
      <c r="J68" s="129" t="str">
        <f t="shared" si="1"/>
        <v/>
      </c>
    </row>
    <row r="69" spans="1:10" x14ac:dyDescent="0.25">
      <c r="A69" s="104"/>
      <c r="B69" s="104"/>
      <c r="C69" s="104"/>
      <c r="D69" s="104"/>
      <c r="E69" s="104"/>
      <c r="F69" s="104"/>
      <c r="G69" s="104"/>
      <c r="I69" s="129" t="str">
        <f t="shared" si="0"/>
        <v/>
      </c>
      <c r="J69" s="129" t="str">
        <f t="shared" si="1"/>
        <v/>
      </c>
    </row>
    <row r="70" spans="1:10" x14ac:dyDescent="0.25">
      <c r="A70" s="104"/>
      <c r="B70" s="104"/>
      <c r="C70" s="104"/>
      <c r="D70" s="104"/>
      <c r="E70" s="104"/>
      <c r="F70" s="104"/>
      <c r="G70" s="104"/>
      <c r="I70" s="129" t="str">
        <f t="shared" si="0"/>
        <v/>
      </c>
      <c r="J70" s="129" t="str">
        <f t="shared" si="1"/>
        <v/>
      </c>
    </row>
    <row r="71" spans="1:10" x14ac:dyDescent="0.25">
      <c r="A71" s="104"/>
      <c r="B71" s="104"/>
      <c r="C71" s="104"/>
      <c r="D71" s="104"/>
      <c r="E71" s="104"/>
      <c r="F71" s="104"/>
      <c r="G71" s="104"/>
      <c r="I71" s="129" t="str">
        <f t="shared" si="0"/>
        <v/>
      </c>
      <c r="J71" s="129" t="str">
        <f t="shared" si="1"/>
        <v/>
      </c>
    </row>
    <row r="72" spans="1:10" x14ac:dyDescent="0.25">
      <c r="A72" s="104"/>
      <c r="B72" s="104"/>
      <c r="C72" s="104"/>
      <c r="D72" s="104"/>
      <c r="E72" s="104"/>
      <c r="F72" s="104"/>
      <c r="G72" s="104"/>
      <c r="I72" s="129" t="str">
        <f t="shared" si="0"/>
        <v/>
      </c>
      <c r="J72" s="129" t="str">
        <f t="shared" si="1"/>
        <v/>
      </c>
    </row>
    <row r="73" spans="1:10" x14ac:dyDescent="0.25">
      <c r="A73" s="104"/>
      <c r="B73" s="104"/>
      <c r="C73" s="104"/>
      <c r="D73" s="104"/>
      <c r="E73" s="104"/>
      <c r="F73" s="104"/>
      <c r="G73" s="104"/>
      <c r="I73" s="129" t="str">
        <f t="shared" si="0"/>
        <v/>
      </c>
      <c r="J73" s="129" t="str">
        <f t="shared" si="1"/>
        <v/>
      </c>
    </row>
    <row r="74" spans="1:10" x14ac:dyDescent="0.25">
      <c r="A74" s="104"/>
      <c r="B74" s="104"/>
      <c r="C74" s="104"/>
      <c r="D74" s="104"/>
      <c r="E74" s="104"/>
      <c r="F74" s="104"/>
      <c r="G74" s="104"/>
      <c r="I74" s="129" t="str">
        <f t="shared" ref="I74:I137" si="2">+IF(G74&gt;0,H74/G74,"")</f>
        <v/>
      </c>
      <c r="J74" s="129" t="str">
        <f t="shared" ref="J74:J137" si="3">IF(I74="","",IF(I74&lt;=0.5,"Avance bajo",(IF(AND(I74&gt;0.5,I74&lt;=0.75),"Avance medio",IF(AND(I74&gt;0.75,I74&lt;=0.95),"Avance alto",IF(AND(I74&gt;0.95,I74&lt;=1),"Avance sobresaliente",IF(I74&gt;1,"Sobre ejecutado","")))))))</f>
        <v/>
      </c>
    </row>
    <row r="75" spans="1:10" x14ac:dyDescent="0.25">
      <c r="A75" s="104"/>
      <c r="B75" s="104"/>
      <c r="C75" s="104"/>
      <c r="D75" s="104"/>
      <c r="E75" s="104"/>
      <c r="F75" s="104"/>
      <c r="G75" s="104"/>
      <c r="I75" s="129" t="str">
        <f t="shared" si="2"/>
        <v/>
      </c>
      <c r="J75" s="129" t="str">
        <f t="shared" si="3"/>
        <v/>
      </c>
    </row>
    <row r="76" spans="1:10" x14ac:dyDescent="0.25">
      <c r="A76" s="104"/>
      <c r="B76" s="104"/>
      <c r="C76" s="104"/>
      <c r="D76" s="104"/>
      <c r="E76" s="104"/>
      <c r="F76" s="104"/>
      <c r="G76" s="104"/>
      <c r="I76" s="129" t="str">
        <f t="shared" si="2"/>
        <v/>
      </c>
      <c r="J76" s="129" t="str">
        <f t="shared" si="3"/>
        <v/>
      </c>
    </row>
    <row r="77" spans="1:10" x14ac:dyDescent="0.25">
      <c r="A77" s="104"/>
      <c r="B77" s="104"/>
      <c r="C77" s="104"/>
      <c r="D77" s="104"/>
      <c r="E77" s="104"/>
      <c r="F77" s="104"/>
      <c r="G77" s="104"/>
      <c r="I77" s="129" t="str">
        <f t="shared" si="2"/>
        <v/>
      </c>
      <c r="J77" s="129" t="str">
        <f t="shared" si="3"/>
        <v/>
      </c>
    </row>
    <row r="78" spans="1:10" x14ac:dyDescent="0.25">
      <c r="A78" s="104"/>
      <c r="B78" s="104"/>
      <c r="C78" s="104"/>
      <c r="D78" s="104"/>
      <c r="E78" s="104"/>
      <c r="F78" s="104"/>
      <c r="G78" s="104"/>
      <c r="I78" s="129" t="str">
        <f t="shared" si="2"/>
        <v/>
      </c>
      <c r="J78" s="129" t="str">
        <f t="shared" si="3"/>
        <v/>
      </c>
    </row>
    <row r="79" spans="1:10" x14ac:dyDescent="0.25">
      <c r="A79" s="104"/>
      <c r="B79" s="104"/>
      <c r="C79" s="104"/>
      <c r="D79" s="104"/>
      <c r="E79" s="104"/>
      <c r="I79" s="129" t="str">
        <f t="shared" si="2"/>
        <v/>
      </c>
      <c r="J79" s="129" t="str">
        <f t="shared" si="3"/>
        <v/>
      </c>
    </row>
    <row r="80" spans="1:10" x14ac:dyDescent="0.25">
      <c r="A80" s="104"/>
      <c r="B80" s="104"/>
      <c r="C80" s="104"/>
      <c r="D80" s="104"/>
      <c r="E80" s="104"/>
      <c r="I80" s="129" t="str">
        <f t="shared" si="2"/>
        <v/>
      </c>
      <c r="J80" s="129" t="str">
        <f t="shared" si="3"/>
        <v/>
      </c>
    </row>
    <row r="81" spans="1:10" x14ac:dyDescent="0.25">
      <c r="A81" s="104"/>
      <c r="B81" s="104"/>
      <c r="C81" s="104"/>
      <c r="D81" s="104"/>
      <c r="E81" s="104"/>
      <c r="I81" s="129" t="str">
        <f t="shared" si="2"/>
        <v/>
      </c>
      <c r="J81" s="129" t="str">
        <f t="shared" si="3"/>
        <v/>
      </c>
    </row>
    <row r="82" spans="1:10" x14ac:dyDescent="0.25">
      <c r="A82" s="104"/>
      <c r="B82" s="104"/>
      <c r="C82" s="104"/>
      <c r="D82" s="104"/>
      <c r="E82" s="104"/>
      <c r="I82" s="129" t="str">
        <f t="shared" si="2"/>
        <v/>
      </c>
      <c r="J82" s="129" t="str">
        <f t="shared" si="3"/>
        <v/>
      </c>
    </row>
    <row r="83" spans="1:10" x14ac:dyDescent="0.25">
      <c r="A83" s="104"/>
      <c r="B83" s="104"/>
      <c r="C83" s="104"/>
      <c r="D83" s="104"/>
      <c r="E83" s="104"/>
      <c r="I83" s="129" t="str">
        <f t="shared" si="2"/>
        <v/>
      </c>
      <c r="J83" s="129" t="str">
        <f t="shared" si="3"/>
        <v/>
      </c>
    </row>
    <row r="84" spans="1:10" x14ac:dyDescent="0.25">
      <c r="A84" s="104"/>
      <c r="B84" s="104"/>
      <c r="C84" s="104"/>
      <c r="D84" s="104"/>
      <c r="E84" s="104"/>
      <c r="I84" s="129" t="str">
        <f t="shared" si="2"/>
        <v/>
      </c>
      <c r="J84" s="129" t="str">
        <f t="shared" si="3"/>
        <v/>
      </c>
    </row>
    <row r="85" spans="1:10" x14ac:dyDescent="0.25">
      <c r="A85" s="104"/>
      <c r="B85" s="104"/>
      <c r="C85" s="104"/>
      <c r="D85" s="104"/>
      <c r="E85" s="104"/>
      <c r="I85" s="129" t="str">
        <f t="shared" si="2"/>
        <v/>
      </c>
      <c r="J85" s="129" t="str">
        <f t="shared" si="3"/>
        <v/>
      </c>
    </row>
    <row r="86" spans="1:10" x14ac:dyDescent="0.25">
      <c r="A86" s="104"/>
      <c r="B86" s="104"/>
      <c r="C86" s="104"/>
      <c r="D86" s="104"/>
      <c r="E86" s="104"/>
      <c r="I86" s="129" t="str">
        <f t="shared" si="2"/>
        <v/>
      </c>
      <c r="J86" s="129" t="str">
        <f t="shared" si="3"/>
        <v/>
      </c>
    </row>
    <row r="87" spans="1:10" x14ac:dyDescent="0.25">
      <c r="A87" s="104"/>
      <c r="B87" s="104"/>
      <c r="C87" s="104"/>
      <c r="D87" s="104"/>
      <c r="E87" s="104"/>
      <c r="I87" s="129" t="str">
        <f t="shared" si="2"/>
        <v/>
      </c>
      <c r="J87" s="129" t="str">
        <f t="shared" si="3"/>
        <v/>
      </c>
    </row>
    <row r="88" spans="1:10" x14ac:dyDescent="0.25">
      <c r="A88" s="104"/>
      <c r="B88" s="104"/>
      <c r="C88" s="104"/>
      <c r="D88" s="104"/>
      <c r="E88" s="104"/>
      <c r="I88" s="129" t="str">
        <f t="shared" si="2"/>
        <v/>
      </c>
      <c r="J88" s="129" t="str">
        <f t="shared" si="3"/>
        <v/>
      </c>
    </row>
    <row r="89" spans="1:10" x14ac:dyDescent="0.25">
      <c r="A89" s="104"/>
      <c r="B89" s="104"/>
      <c r="C89" s="104"/>
      <c r="D89" s="104"/>
      <c r="E89" s="104"/>
      <c r="I89" s="129" t="str">
        <f t="shared" si="2"/>
        <v/>
      </c>
      <c r="J89" s="129" t="str">
        <f t="shared" si="3"/>
        <v/>
      </c>
    </row>
    <row r="90" spans="1:10" x14ac:dyDescent="0.25">
      <c r="A90" s="104"/>
      <c r="B90" s="104"/>
      <c r="C90" s="104"/>
      <c r="D90" s="104"/>
      <c r="E90" s="104"/>
      <c r="I90" s="129" t="str">
        <f t="shared" si="2"/>
        <v/>
      </c>
      <c r="J90" s="129" t="str">
        <f t="shared" si="3"/>
        <v/>
      </c>
    </row>
    <row r="91" spans="1:10" x14ac:dyDescent="0.25">
      <c r="A91" s="104"/>
      <c r="B91" s="104"/>
      <c r="C91" s="104"/>
      <c r="D91" s="104"/>
      <c r="E91" s="104"/>
      <c r="I91" s="129" t="str">
        <f t="shared" si="2"/>
        <v/>
      </c>
      <c r="J91" s="129" t="str">
        <f t="shared" si="3"/>
        <v/>
      </c>
    </row>
    <row r="92" spans="1:10" x14ac:dyDescent="0.25">
      <c r="A92" s="104"/>
      <c r="B92" s="104"/>
      <c r="C92" s="104"/>
      <c r="D92" s="104"/>
      <c r="E92" s="104"/>
      <c r="I92" s="129" t="str">
        <f t="shared" si="2"/>
        <v/>
      </c>
      <c r="J92" s="129" t="str">
        <f t="shared" si="3"/>
        <v/>
      </c>
    </row>
    <row r="93" spans="1:10" x14ac:dyDescent="0.25">
      <c r="A93" s="104"/>
      <c r="B93" s="104"/>
      <c r="C93" s="104"/>
      <c r="D93" s="104"/>
      <c r="E93" s="104"/>
      <c r="I93" s="129" t="str">
        <f t="shared" si="2"/>
        <v/>
      </c>
      <c r="J93" s="129" t="str">
        <f t="shared" si="3"/>
        <v/>
      </c>
    </row>
    <row r="94" spans="1:10" x14ac:dyDescent="0.25">
      <c r="A94" s="104"/>
      <c r="B94" s="104"/>
      <c r="C94" s="104"/>
      <c r="D94" s="104"/>
      <c r="E94" s="104"/>
      <c r="I94" s="129" t="str">
        <f t="shared" si="2"/>
        <v/>
      </c>
      <c r="J94" s="129" t="str">
        <f t="shared" si="3"/>
        <v/>
      </c>
    </row>
    <row r="95" spans="1:10" x14ac:dyDescent="0.25">
      <c r="A95" s="104"/>
      <c r="B95" s="104"/>
      <c r="C95" s="104"/>
      <c r="D95" s="104"/>
      <c r="E95" s="104"/>
      <c r="I95" s="129" t="str">
        <f t="shared" si="2"/>
        <v/>
      </c>
      <c r="J95" s="129" t="str">
        <f t="shared" si="3"/>
        <v/>
      </c>
    </row>
    <row r="96" spans="1:10" x14ac:dyDescent="0.25">
      <c r="A96" s="104"/>
      <c r="B96" s="104"/>
      <c r="C96" s="104"/>
      <c r="D96" s="104"/>
      <c r="E96" s="104"/>
      <c r="I96" s="129" t="str">
        <f t="shared" si="2"/>
        <v/>
      </c>
      <c r="J96" s="129" t="str">
        <f t="shared" si="3"/>
        <v/>
      </c>
    </row>
    <row r="97" spans="1:10" x14ac:dyDescent="0.25">
      <c r="A97" s="104"/>
      <c r="B97" s="104"/>
      <c r="C97" s="104"/>
      <c r="D97" s="104"/>
      <c r="E97" s="104"/>
      <c r="I97" s="129" t="str">
        <f t="shared" si="2"/>
        <v/>
      </c>
      <c r="J97" s="129" t="str">
        <f t="shared" si="3"/>
        <v/>
      </c>
    </row>
    <row r="98" spans="1:10" x14ac:dyDescent="0.25">
      <c r="A98" s="104"/>
      <c r="B98" s="104"/>
      <c r="C98" s="104"/>
      <c r="D98" s="104"/>
      <c r="E98" s="104"/>
      <c r="I98" s="129" t="str">
        <f t="shared" si="2"/>
        <v/>
      </c>
      <c r="J98" s="129" t="str">
        <f t="shared" si="3"/>
        <v/>
      </c>
    </row>
    <row r="99" spans="1:10" x14ac:dyDescent="0.25">
      <c r="A99" s="104"/>
      <c r="B99" s="104"/>
      <c r="C99" s="104"/>
      <c r="D99" s="104"/>
      <c r="E99" s="104"/>
      <c r="I99" s="129" t="str">
        <f t="shared" si="2"/>
        <v/>
      </c>
      <c r="J99" s="129" t="str">
        <f t="shared" si="3"/>
        <v/>
      </c>
    </row>
    <row r="100" spans="1:10" x14ac:dyDescent="0.25">
      <c r="A100" s="104"/>
      <c r="B100" s="104"/>
      <c r="C100" s="104"/>
      <c r="D100" s="104"/>
      <c r="E100" s="104"/>
      <c r="I100" s="129" t="str">
        <f t="shared" si="2"/>
        <v/>
      </c>
      <c r="J100" s="129" t="str">
        <f t="shared" si="3"/>
        <v/>
      </c>
    </row>
    <row r="101" spans="1:10" x14ac:dyDescent="0.25">
      <c r="A101" s="104"/>
      <c r="B101" s="104"/>
      <c r="C101" s="104"/>
      <c r="D101" s="104"/>
      <c r="E101" s="104"/>
      <c r="I101" s="129" t="str">
        <f t="shared" si="2"/>
        <v/>
      </c>
      <c r="J101" s="129" t="str">
        <f t="shared" si="3"/>
        <v/>
      </c>
    </row>
    <row r="102" spans="1:10" x14ac:dyDescent="0.25">
      <c r="A102" s="104"/>
      <c r="B102" s="104"/>
      <c r="C102" s="104"/>
      <c r="D102" s="104"/>
      <c r="E102" s="104"/>
      <c r="I102" s="129" t="str">
        <f t="shared" si="2"/>
        <v/>
      </c>
      <c r="J102" s="129" t="str">
        <f t="shared" si="3"/>
        <v/>
      </c>
    </row>
    <row r="103" spans="1:10" x14ac:dyDescent="0.25">
      <c r="A103" s="104"/>
      <c r="B103" s="104"/>
      <c r="C103" s="104"/>
      <c r="D103" s="104"/>
      <c r="E103" s="104"/>
      <c r="I103" s="129" t="str">
        <f t="shared" si="2"/>
        <v/>
      </c>
      <c r="J103" s="129" t="str">
        <f t="shared" si="3"/>
        <v/>
      </c>
    </row>
    <row r="104" spans="1:10" x14ac:dyDescent="0.25">
      <c r="A104" s="104"/>
      <c r="B104" s="104"/>
      <c r="C104" s="104"/>
      <c r="D104" s="104"/>
      <c r="E104" s="104"/>
      <c r="I104" s="129" t="str">
        <f t="shared" si="2"/>
        <v/>
      </c>
      <c r="J104" s="129" t="str">
        <f t="shared" si="3"/>
        <v/>
      </c>
    </row>
    <row r="105" spans="1:10" x14ac:dyDescent="0.25">
      <c r="A105" s="104"/>
      <c r="B105" s="104"/>
      <c r="C105" s="104"/>
      <c r="D105" s="104"/>
      <c r="E105" s="104"/>
      <c r="I105" s="129" t="str">
        <f t="shared" si="2"/>
        <v/>
      </c>
      <c r="J105" s="129" t="str">
        <f t="shared" si="3"/>
        <v/>
      </c>
    </row>
    <row r="106" spans="1:10" x14ac:dyDescent="0.25">
      <c r="A106" s="104"/>
      <c r="B106" s="104"/>
      <c r="C106" s="104"/>
      <c r="D106" s="104"/>
      <c r="E106" s="104"/>
      <c r="I106" s="129" t="str">
        <f t="shared" si="2"/>
        <v/>
      </c>
      <c r="J106" s="129" t="str">
        <f t="shared" si="3"/>
        <v/>
      </c>
    </row>
    <row r="107" spans="1:10" x14ac:dyDescent="0.25">
      <c r="A107" s="104"/>
      <c r="B107" s="104"/>
      <c r="C107" s="104"/>
      <c r="D107" s="104"/>
      <c r="E107" s="104"/>
      <c r="I107" s="129" t="str">
        <f t="shared" si="2"/>
        <v/>
      </c>
      <c r="J107" s="129" t="str">
        <f t="shared" si="3"/>
        <v/>
      </c>
    </row>
    <row r="108" spans="1:10" x14ac:dyDescent="0.25">
      <c r="A108" s="104"/>
      <c r="B108" s="104"/>
      <c r="C108" s="104"/>
      <c r="D108" s="104"/>
      <c r="E108" s="104"/>
      <c r="I108" s="129" t="str">
        <f t="shared" si="2"/>
        <v/>
      </c>
      <c r="J108" s="129" t="str">
        <f t="shared" si="3"/>
        <v/>
      </c>
    </row>
    <row r="109" spans="1:10" x14ac:dyDescent="0.25">
      <c r="A109" s="104"/>
      <c r="B109" s="104"/>
      <c r="C109" s="104"/>
      <c r="D109" s="104"/>
      <c r="E109" s="104"/>
      <c r="I109" s="129" t="str">
        <f t="shared" si="2"/>
        <v/>
      </c>
      <c r="J109" s="129" t="str">
        <f t="shared" si="3"/>
        <v/>
      </c>
    </row>
    <row r="110" spans="1:10" x14ac:dyDescent="0.25">
      <c r="A110" s="104"/>
      <c r="B110" s="104"/>
      <c r="C110" s="104"/>
      <c r="D110" s="104"/>
      <c r="E110" s="104"/>
      <c r="I110" s="129" t="str">
        <f t="shared" si="2"/>
        <v/>
      </c>
      <c r="J110" s="129" t="str">
        <f t="shared" si="3"/>
        <v/>
      </c>
    </row>
    <row r="111" spans="1:10" x14ac:dyDescent="0.25">
      <c r="A111" s="104"/>
      <c r="B111" s="104"/>
      <c r="C111" s="104"/>
      <c r="D111" s="104"/>
      <c r="E111" s="104"/>
      <c r="I111" s="129" t="str">
        <f t="shared" si="2"/>
        <v/>
      </c>
      <c r="J111" s="129" t="str">
        <f t="shared" si="3"/>
        <v/>
      </c>
    </row>
    <row r="112" spans="1:10" x14ac:dyDescent="0.25">
      <c r="A112" s="104"/>
      <c r="B112" s="104"/>
      <c r="C112" s="104"/>
      <c r="D112" s="104"/>
      <c r="E112" s="104"/>
      <c r="I112" s="129" t="str">
        <f t="shared" si="2"/>
        <v/>
      </c>
      <c r="J112" s="129" t="str">
        <f t="shared" si="3"/>
        <v/>
      </c>
    </row>
    <row r="113" spans="1:10" x14ac:dyDescent="0.25">
      <c r="A113" s="104"/>
      <c r="B113" s="104"/>
      <c r="C113" s="104"/>
      <c r="D113" s="104"/>
      <c r="E113" s="104"/>
      <c r="I113" s="129" t="str">
        <f t="shared" si="2"/>
        <v/>
      </c>
      <c r="J113" s="129" t="str">
        <f t="shared" si="3"/>
        <v/>
      </c>
    </row>
    <row r="114" spans="1:10" x14ac:dyDescent="0.25">
      <c r="A114" s="104"/>
      <c r="B114" s="104"/>
      <c r="C114" s="104"/>
      <c r="D114" s="104"/>
      <c r="E114" s="104"/>
      <c r="I114" s="129" t="str">
        <f t="shared" si="2"/>
        <v/>
      </c>
      <c r="J114" s="129" t="str">
        <f t="shared" si="3"/>
        <v/>
      </c>
    </row>
    <row r="115" spans="1:10" x14ac:dyDescent="0.25">
      <c r="A115" s="104"/>
      <c r="B115" s="104"/>
      <c r="C115" s="104"/>
      <c r="D115" s="104"/>
      <c r="E115" s="104"/>
      <c r="I115" s="129" t="str">
        <f t="shared" si="2"/>
        <v/>
      </c>
      <c r="J115" s="129" t="str">
        <f t="shared" si="3"/>
        <v/>
      </c>
    </row>
    <row r="116" spans="1:10" x14ac:dyDescent="0.25">
      <c r="A116" s="104"/>
      <c r="B116" s="104"/>
      <c r="C116" s="104"/>
      <c r="D116" s="104"/>
      <c r="E116" s="104"/>
      <c r="I116" s="129" t="str">
        <f t="shared" si="2"/>
        <v/>
      </c>
      <c r="J116" s="129" t="str">
        <f t="shared" si="3"/>
        <v/>
      </c>
    </row>
    <row r="117" spans="1:10" x14ac:dyDescent="0.25">
      <c r="A117" s="104"/>
      <c r="B117" s="104"/>
      <c r="C117" s="104"/>
      <c r="D117" s="104"/>
      <c r="E117" s="104"/>
      <c r="I117" s="129" t="str">
        <f t="shared" si="2"/>
        <v/>
      </c>
      <c r="J117" s="129" t="str">
        <f t="shared" si="3"/>
        <v/>
      </c>
    </row>
    <row r="118" spans="1:10" x14ac:dyDescent="0.25">
      <c r="A118" s="104"/>
      <c r="B118" s="104"/>
      <c r="C118" s="104"/>
      <c r="D118" s="104"/>
      <c r="E118" s="104"/>
      <c r="I118" s="129" t="str">
        <f t="shared" si="2"/>
        <v/>
      </c>
      <c r="J118" s="129" t="str">
        <f t="shared" si="3"/>
        <v/>
      </c>
    </row>
    <row r="119" spans="1:10" x14ac:dyDescent="0.25">
      <c r="A119" s="104"/>
      <c r="B119" s="104"/>
      <c r="C119" s="104"/>
      <c r="D119" s="104"/>
      <c r="E119" s="104"/>
      <c r="I119" s="129" t="str">
        <f t="shared" si="2"/>
        <v/>
      </c>
      <c r="J119" s="129" t="str">
        <f t="shared" si="3"/>
        <v/>
      </c>
    </row>
    <row r="120" spans="1:10" x14ac:dyDescent="0.25">
      <c r="A120" s="104"/>
      <c r="B120" s="104"/>
      <c r="C120" s="104"/>
      <c r="D120" s="104"/>
      <c r="E120" s="104"/>
      <c r="I120" s="129" t="str">
        <f t="shared" si="2"/>
        <v/>
      </c>
      <c r="J120" s="129" t="str">
        <f t="shared" si="3"/>
        <v/>
      </c>
    </row>
    <row r="121" spans="1:10" x14ac:dyDescent="0.25">
      <c r="A121" s="104"/>
      <c r="B121" s="104"/>
      <c r="C121" s="104"/>
      <c r="D121" s="104"/>
      <c r="E121" s="104"/>
      <c r="I121" s="129" t="str">
        <f t="shared" si="2"/>
        <v/>
      </c>
      <c r="J121" s="129" t="str">
        <f t="shared" si="3"/>
        <v/>
      </c>
    </row>
    <row r="122" spans="1:10" x14ac:dyDescent="0.25">
      <c r="A122" s="104"/>
      <c r="B122" s="104"/>
      <c r="C122" s="104"/>
      <c r="D122" s="104"/>
      <c r="E122" s="104"/>
      <c r="I122" s="129" t="str">
        <f t="shared" si="2"/>
        <v/>
      </c>
      <c r="J122" s="129" t="str">
        <f t="shared" si="3"/>
        <v/>
      </c>
    </row>
    <row r="123" spans="1:10" x14ac:dyDescent="0.25">
      <c r="A123" s="104"/>
      <c r="B123" s="104"/>
      <c r="C123" s="104"/>
      <c r="D123" s="104"/>
      <c r="E123" s="104"/>
      <c r="I123" s="129" t="str">
        <f t="shared" si="2"/>
        <v/>
      </c>
      <c r="J123" s="129" t="str">
        <f t="shared" si="3"/>
        <v/>
      </c>
    </row>
    <row r="124" spans="1:10" x14ac:dyDescent="0.25">
      <c r="A124" s="104"/>
      <c r="B124" s="104"/>
      <c r="C124" s="104"/>
      <c r="D124" s="104"/>
      <c r="E124" s="104"/>
      <c r="I124" s="129" t="str">
        <f t="shared" si="2"/>
        <v/>
      </c>
      <c r="J124" s="129" t="str">
        <f t="shared" si="3"/>
        <v/>
      </c>
    </row>
    <row r="125" spans="1:10" x14ac:dyDescent="0.25">
      <c r="A125" s="104"/>
      <c r="B125" s="104"/>
      <c r="C125" s="104"/>
      <c r="D125" s="104"/>
      <c r="E125" s="104"/>
      <c r="I125" s="129" t="str">
        <f t="shared" si="2"/>
        <v/>
      </c>
      <c r="J125" s="129" t="str">
        <f t="shared" si="3"/>
        <v/>
      </c>
    </row>
    <row r="126" spans="1:10" x14ac:dyDescent="0.25">
      <c r="A126" s="104"/>
      <c r="B126" s="104"/>
      <c r="C126" s="104"/>
      <c r="D126" s="104"/>
      <c r="E126" s="104"/>
      <c r="I126" s="129" t="str">
        <f t="shared" si="2"/>
        <v/>
      </c>
      <c r="J126" s="129" t="str">
        <f t="shared" si="3"/>
        <v/>
      </c>
    </row>
    <row r="127" spans="1:10" x14ac:dyDescent="0.25">
      <c r="A127" s="104"/>
      <c r="B127" s="104"/>
      <c r="C127" s="104"/>
      <c r="D127" s="104"/>
      <c r="E127" s="104"/>
      <c r="I127" s="129" t="str">
        <f t="shared" si="2"/>
        <v/>
      </c>
      <c r="J127" s="129" t="str">
        <f t="shared" si="3"/>
        <v/>
      </c>
    </row>
    <row r="128" spans="1:10" x14ac:dyDescent="0.25">
      <c r="A128" s="104"/>
      <c r="B128" s="104"/>
      <c r="C128" s="104"/>
      <c r="D128" s="104"/>
      <c r="E128" s="104"/>
      <c r="I128" s="129" t="str">
        <f t="shared" si="2"/>
        <v/>
      </c>
      <c r="J128" s="129" t="str">
        <f t="shared" si="3"/>
        <v/>
      </c>
    </row>
    <row r="129" spans="1:10" x14ac:dyDescent="0.25">
      <c r="A129" s="104"/>
      <c r="B129" s="104"/>
      <c r="C129" s="104"/>
      <c r="D129" s="104"/>
      <c r="E129" s="104"/>
      <c r="I129" s="129" t="str">
        <f t="shared" si="2"/>
        <v/>
      </c>
      <c r="J129" s="129" t="str">
        <f t="shared" si="3"/>
        <v/>
      </c>
    </row>
    <row r="130" spans="1:10" x14ac:dyDescent="0.25">
      <c r="A130" s="104"/>
      <c r="B130" s="104"/>
      <c r="C130" s="104"/>
      <c r="D130" s="104"/>
      <c r="E130" s="104"/>
      <c r="I130" s="129" t="str">
        <f t="shared" si="2"/>
        <v/>
      </c>
      <c r="J130" s="129" t="str">
        <f t="shared" si="3"/>
        <v/>
      </c>
    </row>
    <row r="131" spans="1:10" x14ac:dyDescent="0.25">
      <c r="A131" s="104"/>
      <c r="B131" s="104"/>
      <c r="C131" s="104"/>
      <c r="D131" s="104"/>
      <c r="E131" s="104"/>
      <c r="I131" s="129" t="str">
        <f t="shared" si="2"/>
        <v/>
      </c>
      <c r="J131" s="129" t="str">
        <f t="shared" si="3"/>
        <v/>
      </c>
    </row>
    <row r="132" spans="1:10" x14ac:dyDescent="0.25">
      <c r="A132" s="104"/>
      <c r="B132" s="104"/>
      <c r="C132" s="104"/>
      <c r="D132" s="104"/>
      <c r="E132" s="104"/>
      <c r="I132" s="129" t="str">
        <f t="shared" si="2"/>
        <v/>
      </c>
      <c r="J132" s="129" t="str">
        <f t="shared" si="3"/>
        <v/>
      </c>
    </row>
    <row r="133" spans="1:10" x14ac:dyDescent="0.25">
      <c r="A133" s="104"/>
      <c r="B133" s="104"/>
      <c r="C133" s="104"/>
      <c r="D133" s="104"/>
      <c r="E133" s="104"/>
      <c r="I133" s="129" t="str">
        <f t="shared" si="2"/>
        <v/>
      </c>
      <c r="J133" s="129" t="str">
        <f t="shared" si="3"/>
        <v/>
      </c>
    </row>
    <row r="134" spans="1:10" x14ac:dyDescent="0.25">
      <c r="A134" s="104"/>
      <c r="B134" s="104"/>
      <c r="C134" s="104"/>
      <c r="D134" s="104"/>
      <c r="E134" s="104"/>
      <c r="I134" s="129" t="str">
        <f t="shared" si="2"/>
        <v/>
      </c>
      <c r="J134" s="129" t="str">
        <f t="shared" si="3"/>
        <v/>
      </c>
    </row>
    <row r="135" spans="1:10" x14ac:dyDescent="0.25">
      <c r="A135" s="104"/>
      <c r="B135" s="104"/>
      <c r="C135" s="104"/>
      <c r="D135" s="104"/>
      <c r="E135" s="104"/>
      <c r="I135" s="129" t="str">
        <f t="shared" si="2"/>
        <v/>
      </c>
      <c r="J135" s="129" t="str">
        <f t="shared" si="3"/>
        <v/>
      </c>
    </row>
    <row r="136" spans="1:10" x14ac:dyDescent="0.25">
      <c r="A136" s="104"/>
      <c r="B136" s="104"/>
      <c r="C136" s="104"/>
      <c r="D136" s="104"/>
      <c r="E136" s="104"/>
      <c r="I136" s="129" t="str">
        <f t="shared" si="2"/>
        <v/>
      </c>
      <c r="J136" s="129" t="str">
        <f t="shared" si="3"/>
        <v/>
      </c>
    </row>
    <row r="137" spans="1:10" x14ac:dyDescent="0.25">
      <c r="A137" s="104"/>
      <c r="B137" s="104"/>
      <c r="C137" s="104"/>
      <c r="D137" s="104"/>
      <c r="E137" s="104"/>
      <c r="I137" s="129" t="str">
        <f t="shared" si="2"/>
        <v/>
      </c>
      <c r="J137" s="129" t="str">
        <f t="shared" si="3"/>
        <v/>
      </c>
    </row>
    <row r="138" spans="1:10" x14ac:dyDescent="0.25">
      <c r="A138" s="104"/>
      <c r="B138" s="104"/>
      <c r="C138" s="104"/>
      <c r="D138" s="104"/>
      <c r="E138" s="104"/>
      <c r="I138" s="129" t="str">
        <f t="shared" ref="I138:I201" si="4">+IF(G138&gt;0,H138/G138,"")</f>
        <v/>
      </c>
      <c r="J138" s="129" t="str">
        <f t="shared" ref="J138:J201" si="5">IF(I138="","",IF(I138&lt;=0.5,"Avance bajo",(IF(AND(I138&gt;0.5,I138&lt;=0.75),"Avance medio",IF(AND(I138&gt;0.75,I138&lt;=0.95),"Avance alto",IF(AND(I138&gt;0.95,I138&lt;=1),"Avance sobresaliente",IF(I138&gt;1,"Sobre ejecutado","")))))))</f>
        <v/>
      </c>
    </row>
    <row r="139" spans="1:10" x14ac:dyDescent="0.25">
      <c r="A139" s="104"/>
      <c r="B139" s="104"/>
      <c r="C139" s="104"/>
      <c r="D139" s="104"/>
      <c r="E139" s="104"/>
      <c r="I139" s="129" t="str">
        <f t="shared" si="4"/>
        <v/>
      </c>
      <c r="J139" s="129" t="str">
        <f t="shared" si="5"/>
        <v/>
      </c>
    </row>
    <row r="140" spans="1:10" x14ac:dyDescent="0.25">
      <c r="A140" s="104"/>
      <c r="B140" s="104"/>
      <c r="C140" s="104"/>
      <c r="D140" s="104"/>
      <c r="E140" s="104"/>
      <c r="I140" s="129" t="str">
        <f t="shared" si="4"/>
        <v/>
      </c>
      <c r="J140" s="129" t="str">
        <f t="shared" si="5"/>
        <v/>
      </c>
    </row>
    <row r="141" spans="1:10" x14ac:dyDescent="0.25">
      <c r="A141" s="104"/>
      <c r="B141" s="104"/>
      <c r="C141" s="104"/>
      <c r="D141" s="104"/>
      <c r="E141" s="104"/>
      <c r="I141" s="129" t="str">
        <f t="shared" si="4"/>
        <v/>
      </c>
      <c r="J141" s="129" t="str">
        <f t="shared" si="5"/>
        <v/>
      </c>
    </row>
    <row r="142" spans="1:10" x14ac:dyDescent="0.25">
      <c r="A142" s="104"/>
      <c r="B142" s="104"/>
      <c r="C142" s="104"/>
      <c r="D142" s="104"/>
      <c r="E142" s="104"/>
      <c r="I142" s="129" t="str">
        <f t="shared" si="4"/>
        <v/>
      </c>
      <c r="J142" s="129" t="str">
        <f t="shared" si="5"/>
        <v/>
      </c>
    </row>
    <row r="143" spans="1:10" x14ac:dyDescent="0.25">
      <c r="A143" s="104"/>
      <c r="B143" s="104"/>
      <c r="C143" s="104"/>
      <c r="D143" s="104"/>
      <c r="E143" s="104"/>
      <c r="I143" s="129" t="str">
        <f t="shared" si="4"/>
        <v/>
      </c>
      <c r="J143" s="129" t="str">
        <f t="shared" si="5"/>
        <v/>
      </c>
    </row>
    <row r="144" spans="1:10" x14ac:dyDescent="0.25">
      <c r="A144" s="104"/>
      <c r="B144" s="104"/>
      <c r="C144" s="104"/>
      <c r="D144" s="104"/>
      <c r="E144" s="104"/>
      <c r="I144" s="129" t="str">
        <f t="shared" si="4"/>
        <v/>
      </c>
      <c r="J144" s="129" t="str">
        <f t="shared" si="5"/>
        <v/>
      </c>
    </row>
    <row r="145" spans="1:10" x14ac:dyDescent="0.25">
      <c r="A145" s="104"/>
      <c r="B145" s="104"/>
      <c r="C145" s="104"/>
      <c r="D145" s="104"/>
      <c r="E145" s="104"/>
      <c r="I145" s="129" t="str">
        <f t="shared" si="4"/>
        <v/>
      </c>
      <c r="J145" s="129" t="str">
        <f t="shared" si="5"/>
        <v/>
      </c>
    </row>
    <row r="146" spans="1:10" x14ac:dyDescent="0.25">
      <c r="A146" s="104"/>
      <c r="B146" s="104"/>
      <c r="C146" s="104"/>
      <c r="D146" s="104"/>
      <c r="E146" s="104"/>
      <c r="I146" s="129" t="str">
        <f t="shared" si="4"/>
        <v/>
      </c>
      <c r="J146" s="129" t="str">
        <f t="shared" si="5"/>
        <v/>
      </c>
    </row>
    <row r="147" spans="1:10" x14ac:dyDescent="0.25">
      <c r="I147" s="129" t="str">
        <f t="shared" si="4"/>
        <v/>
      </c>
      <c r="J147" s="129" t="str">
        <f t="shared" si="5"/>
        <v/>
      </c>
    </row>
    <row r="148" spans="1:10" x14ac:dyDescent="0.25">
      <c r="I148" s="129" t="str">
        <f t="shared" si="4"/>
        <v/>
      </c>
      <c r="J148" s="129" t="str">
        <f t="shared" si="5"/>
        <v/>
      </c>
    </row>
    <row r="149" spans="1:10" x14ac:dyDescent="0.25">
      <c r="I149" s="129" t="str">
        <f t="shared" si="4"/>
        <v/>
      </c>
      <c r="J149" s="129" t="str">
        <f t="shared" si="5"/>
        <v/>
      </c>
    </row>
    <row r="150" spans="1:10" x14ac:dyDescent="0.25">
      <c r="I150" s="129" t="str">
        <f t="shared" si="4"/>
        <v/>
      </c>
      <c r="J150" s="129" t="str">
        <f t="shared" si="5"/>
        <v/>
      </c>
    </row>
    <row r="151" spans="1:10" x14ac:dyDescent="0.25">
      <c r="I151" s="129" t="str">
        <f t="shared" si="4"/>
        <v/>
      </c>
      <c r="J151" s="129" t="str">
        <f t="shared" si="5"/>
        <v/>
      </c>
    </row>
    <row r="152" spans="1:10" x14ac:dyDescent="0.25">
      <c r="I152" s="129" t="str">
        <f t="shared" si="4"/>
        <v/>
      </c>
      <c r="J152" s="129" t="str">
        <f t="shared" si="5"/>
        <v/>
      </c>
    </row>
    <row r="153" spans="1:10" x14ac:dyDescent="0.25">
      <c r="I153" s="129" t="str">
        <f t="shared" si="4"/>
        <v/>
      </c>
      <c r="J153" s="129" t="str">
        <f t="shared" si="5"/>
        <v/>
      </c>
    </row>
    <row r="154" spans="1:10" x14ac:dyDescent="0.25">
      <c r="I154" s="129" t="str">
        <f t="shared" si="4"/>
        <v/>
      </c>
      <c r="J154" s="129" t="str">
        <f t="shared" si="5"/>
        <v/>
      </c>
    </row>
    <row r="155" spans="1:10" x14ac:dyDescent="0.25">
      <c r="I155" s="129" t="str">
        <f t="shared" si="4"/>
        <v/>
      </c>
      <c r="J155" s="129" t="str">
        <f t="shared" si="5"/>
        <v/>
      </c>
    </row>
    <row r="156" spans="1:10" x14ac:dyDescent="0.25">
      <c r="I156" s="129" t="str">
        <f t="shared" si="4"/>
        <v/>
      </c>
      <c r="J156" s="129" t="str">
        <f t="shared" si="5"/>
        <v/>
      </c>
    </row>
    <row r="157" spans="1:10" x14ac:dyDescent="0.25">
      <c r="I157" s="129" t="str">
        <f t="shared" si="4"/>
        <v/>
      </c>
      <c r="J157" s="129" t="str">
        <f t="shared" si="5"/>
        <v/>
      </c>
    </row>
    <row r="158" spans="1:10" x14ac:dyDescent="0.25">
      <c r="I158" s="129" t="str">
        <f t="shared" si="4"/>
        <v/>
      </c>
      <c r="J158" s="129" t="str">
        <f t="shared" si="5"/>
        <v/>
      </c>
    </row>
    <row r="159" spans="1:10" x14ac:dyDescent="0.25">
      <c r="I159" s="129" t="str">
        <f t="shared" si="4"/>
        <v/>
      </c>
      <c r="J159" s="129" t="str">
        <f t="shared" si="5"/>
        <v/>
      </c>
    </row>
    <row r="160" spans="1:10" x14ac:dyDescent="0.25">
      <c r="I160" s="129" t="str">
        <f t="shared" si="4"/>
        <v/>
      </c>
      <c r="J160" s="129" t="str">
        <f t="shared" si="5"/>
        <v/>
      </c>
    </row>
    <row r="161" spans="9:10" x14ac:dyDescent="0.25">
      <c r="I161" s="129" t="str">
        <f t="shared" si="4"/>
        <v/>
      </c>
      <c r="J161" s="129" t="str">
        <f t="shared" si="5"/>
        <v/>
      </c>
    </row>
    <row r="162" spans="9:10" x14ac:dyDescent="0.25">
      <c r="I162" s="129" t="str">
        <f t="shared" si="4"/>
        <v/>
      </c>
      <c r="J162" s="129" t="str">
        <f t="shared" si="5"/>
        <v/>
      </c>
    </row>
    <row r="163" spans="9:10" x14ac:dyDescent="0.25">
      <c r="I163" s="129" t="str">
        <f t="shared" si="4"/>
        <v/>
      </c>
      <c r="J163" s="129" t="str">
        <f t="shared" si="5"/>
        <v/>
      </c>
    </row>
    <row r="164" spans="9:10" x14ac:dyDescent="0.25">
      <c r="I164" s="129" t="str">
        <f t="shared" si="4"/>
        <v/>
      </c>
      <c r="J164" s="129" t="str">
        <f t="shared" si="5"/>
        <v/>
      </c>
    </row>
    <row r="165" spans="9:10" x14ac:dyDescent="0.25">
      <c r="I165" s="129" t="str">
        <f t="shared" si="4"/>
        <v/>
      </c>
      <c r="J165" s="129" t="str">
        <f t="shared" si="5"/>
        <v/>
      </c>
    </row>
    <row r="166" spans="9:10" x14ac:dyDescent="0.25">
      <c r="I166" s="129" t="str">
        <f t="shared" si="4"/>
        <v/>
      </c>
      <c r="J166" s="129" t="str">
        <f t="shared" si="5"/>
        <v/>
      </c>
    </row>
    <row r="167" spans="9:10" x14ac:dyDescent="0.25">
      <c r="I167" s="129" t="str">
        <f t="shared" si="4"/>
        <v/>
      </c>
      <c r="J167" s="129" t="str">
        <f t="shared" si="5"/>
        <v/>
      </c>
    </row>
    <row r="168" spans="9:10" x14ac:dyDescent="0.25">
      <c r="I168" s="129" t="str">
        <f t="shared" si="4"/>
        <v/>
      </c>
      <c r="J168" s="129" t="str">
        <f t="shared" si="5"/>
        <v/>
      </c>
    </row>
    <row r="169" spans="9:10" x14ac:dyDescent="0.25">
      <c r="I169" s="129" t="str">
        <f t="shared" si="4"/>
        <v/>
      </c>
      <c r="J169" s="129" t="str">
        <f t="shared" si="5"/>
        <v/>
      </c>
    </row>
    <row r="170" spans="9:10" x14ac:dyDescent="0.25">
      <c r="I170" s="129" t="str">
        <f t="shared" si="4"/>
        <v/>
      </c>
      <c r="J170" s="129" t="str">
        <f t="shared" si="5"/>
        <v/>
      </c>
    </row>
    <row r="171" spans="9:10" x14ac:dyDescent="0.25">
      <c r="I171" s="129" t="str">
        <f t="shared" si="4"/>
        <v/>
      </c>
      <c r="J171" s="129" t="str">
        <f t="shared" si="5"/>
        <v/>
      </c>
    </row>
    <row r="172" spans="9:10" x14ac:dyDescent="0.25">
      <c r="I172" s="129" t="str">
        <f t="shared" si="4"/>
        <v/>
      </c>
      <c r="J172" s="129" t="str">
        <f t="shared" si="5"/>
        <v/>
      </c>
    </row>
    <row r="173" spans="9:10" x14ac:dyDescent="0.25">
      <c r="I173" s="129" t="str">
        <f t="shared" si="4"/>
        <v/>
      </c>
      <c r="J173" s="129" t="str">
        <f t="shared" si="5"/>
        <v/>
      </c>
    </row>
    <row r="174" spans="9:10" x14ac:dyDescent="0.25">
      <c r="I174" s="129" t="str">
        <f t="shared" si="4"/>
        <v/>
      </c>
      <c r="J174" s="129" t="str">
        <f t="shared" si="5"/>
        <v/>
      </c>
    </row>
    <row r="175" spans="9:10" x14ac:dyDescent="0.25">
      <c r="I175" s="129" t="str">
        <f t="shared" si="4"/>
        <v/>
      </c>
      <c r="J175" s="129" t="str">
        <f t="shared" si="5"/>
        <v/>
      </c>
    </row>
    <row r="176" spans="9:10" x14ac:dyDescent="0.25">
      <c r="I176" s="129" t="str">
        <f t="shared" si="4"/>
        <v/>
      </c>
      <c r="J176" s="129" t="str">
        <f t="shared" si="5"/>
        <v/>
      </c>
    </row>
    <row r="177" spans="9:10" x14ac:dyDescent="0.25">
      <c r="I177" s="129" t="str">
        <f t="shared" si="4"/>
        <v/>
      </c>
      <c r="J177" s="129" t="str">
        <f t="shared" si="5"/>
        <v/>
      </c>
    </row>
    <row r="178" spans="9:10" x14ac:dyDescent="0.25">
      <c r="I178" s="129" t="str">
        <f t="shared" si="4"/>
        <v/>
      </c>
      <c r="J178" s="129" t="str">
        <f t="shared" si="5"/>
        <v/>
      </c>
    </row>
    <row r="179" spans="9:10" x14ac:dyDescent="0.25">
      <c r="I179" s="129" t="str">
        <f t="shared" si="4"/>
        <v/>
      </c>
      <c r="J179" s="129" t="str">
        <f t="shared" si="5"/>
        <v/>
      </c>
    </row>
    <row r="180" spans="9:10" x14ac:dyDescent="0.25">
      <c r="I180" s="129" t="str">
        <f t="shared" si="4"/>
        <v/>
      </c>
      <c r="J180" s="129" t="str">
        <f t="shared" si="5"/>
        <v/>
      </c>
    </row>
    <row r="181" spans="9:10" x14ac:dyDescent="0.25">
      <c r="I181" s="129" t="str">
        <f t="shared" si="4"/>
        <v/>
      </c>
      <c r="J181" s="129" t="str">
        <f t="shared" si="5"/>
        <v/>
      </c>
    </row>
    <row r="182" spans="9:10" x14ac:dyDescent="0.25">
      <c r="I182" s="129" t="str">
        <f t="shared" si="4"/>
        <v/>
      </c>
      <c r="J182" s="129" t="str">
        <f t="shared" si="5"/>
        <v/>
      </c>
    </row>
    <row r="183" spans="9:10" x14ac:dyDescent="0.25">
      <c r="I183" s="129" t="str">
        <f t="shared" si="4"/>
        <v/>
      </c>
      <c r="J183" s="129" t="str">
        <f t="shared" si="5"/>
        <v/>
      </c>
    </row>
    <row r="184" spans="9:10" x14ac:dyDescent="0.25">
      <c r="I184" s="129" t="str">
        <f t="shared" si="4"/>
        <v/>
      </c>
      <c r="J184" s="129" t="str">
        <f t="shared" si="5"/>
        <v/>
      </c>
    </row>
    <row r="185" spans="9:10" x14ac:dyDescent="0.25">
      <c r="I185" s="129" t="str">
        <f t="shared" si="4"/>
        <v/>
      </c>
      <c r="J185" s="129" t="str">
        <f t="shared" si="5"/>
        <v/>
      </c>
    </row>
    <row r="186" spans="9:10" x14ac:dyDescent="0.25">
      <c r="I186" s="129" t="str">
        <f t="shared" si="4"/>
        <v/>
      </c>
      <c r="J186" s="129" t="str">
        <f t="shared" si="5"/>
        <v/>
      </c>
    </row>
    <row r="187" spans="9:10" x14ac:dyDescent="0.25">
      <c r="I187" s="129" t="str">
        <f t="shared" si="4"/>
        <v/>
      </c>
      <c r="J187" s="129" t="str">
        <f t="shared" si="5"/>
        <v/>
      </c>
    </row>
    <row r="188" spans="9:10" x14ac:dyDescent="0.25">
      <c r="I188" s="129" t="str">
        <f t="shared" si="4"/>
        <v/>
      </c>
      <c r="J188" s="129" t="str">
        <f t="shared" si="5"/>
        <v/>
      </c>
    </row>
    <row r="189" spans="9:10" x14ac:dyDescent="0.25">
      <c r="I189" s="129" t="str">
        <f t="shared" si="4"/>
        <v/>
      </c>
      <c r="J189" s="129" t="str">
        <f t="shared" si="5"/>
        <v/>
      </c>
    </row>
    <row r="190" spans="9:10" x14ac:dyDescent="0.25">
      <c r="I190" s="129" t="str">
        <f t="shared" si="4"/>
        <v/>
      </c>
      <c r="J190" s="129" t="str">
        <f t="shared" si="5"/>
        <v/>
      </c>
    </row>
    <row r="191" spans="9:10" x14ac:dyDescent="0.25">
      <c r="I191" s="129" t="str">
        <f t="shared" si="4"/>
        <v/>
      </c>
      <c r="J191" s="129" t="str">
        <f t="shared" si="5"/>
        <v/>
      </c>
    </row>
    <row r="192" spans="9:10" x14ac:dyDescent="0.25">
      <c r="I192" s="129" t="str">
        <f t="shared" si="4"/>
        <v/>
      </c>
      <c r="J192" s="129" t="str">
        <f t="shared" si="5"/>
        <v/>
      </c>
    </row>
    <row r="193" spans="9:10" x14ac:dyDescent="0.25">
      <c r="I193" s="129" t="str">
        <f t="shared" si="4"/>
        <v/>
      </c>
      <c r="J193" s="129" t="str">
        <f t="shared" si="5"/>
        <v/>
      </c>
    </row>
    <row r="194" spans="9:10" x14ac:dyDescent="0.25">
      <c r="I194" s="129" t="str">
        <f t="shared" si="4"/>
        <v/>
      </c>
      <c r="J194" s="129" t="str">
        <f t="shared" si="5"/>
        <v/>
      </c>
    </row>
    <row r="195" spans="9:10" x14ac:dyDescent="0.25">
      <c r="I195" s="129" t="str">
        <f t="shared" si="4"/>
        <v/>
      </c>
      <c r="J195" s="129" t="str">
        <f t="shared" si="5"/>
        <v/>
      </c>
    </row>
    <row r="196" spans="9:10" x14ac:dyDescent="0.25">
      <c r="I196" s="129" t="str">
        <f t="shared" si="4"/>
        <v/>
      </c>
      <c r="J196" s="129" t="str">
        <f t="shared" si="5"/>
        <v/>
      </c>
    </row>
    <row r="197" spans="9:10" x14ac:dyDescent="0.25">
      <c r="I197" s="129" t="str">
        <f t="shared" si="4"/>
        <v/>
      </c>
      <c r="J197" s="129" t="str">
        <f t="shared" si="5"/>
        <v/>
      </c>
    </row>
    <row r="198" spans="9:10" x14ac:dyDescent="0.25">
      <c r="I198" s="129" t="str">
        <f t="shared" si="4"/>
        <v/>
      </c>
      <c r="J198" s="129" t="str">
        <f t="shared" si="5"/>
        <v/>
      </c>
    </row>
    <row r="199" spans="9:10" x14ac:dyDescent="0.25">
      <c r="I199" s="129" t="str">
        <f t="shared" si="4"/>
        <v/>
      </c>
      <c r="J199" s="129" t="str">
        <f t="shared" si="5"/>
        <v/>
      </c>
    </row>
    <row r="200" spans="9:10" x14ac:dyDescent="0.25">
      <c r="I200" s="129" t="str">
        <f t="shared" si="4"/>
        <v/>
      </c>
      <c r="J200" s="129" t="str">
        <f t="shared" si="5"/>
        <v/>
      </c>
    </row>
    <row r="201" spans="9:10" x14ac:dyDescent="0.25">
      <c r="I201" s="129" t="str">
        <f t="shared" si="4"/>
        <v/>
      </c>
      <c r="J201" s="129" t="str">
        <f t="shared" si="5"/>
        <v/>
      </c>
    </row>
    <row r="202" spans="9:10" x14ac:dyDescent="0.25">
      <c r="I202" s="129" t="str">
        <f t="shared" ref="I202:I265" si="6">+IF(G202&gt;0,H202/G202,"")</f>
        <v/>
      </c>
      <c r="J202" s="129" t="str">
        <f t="shared" ref="J202:J265" si="7">IF(I202="","",IF(I202&lt;=0.5,"Avance bajo",(IF(AND(I202&gt;0.5,I202&lt;=0.75),"Avance medio",IF(AND(I202&gt;0.75,I202&lt;=0.95),"Avance alto",IF(AND(I202&gt;0.95,I202&lt;=1),"Avance sobresaliente",IF(I202&gt;1,"Sobre ejecutado","")))))))</f>
        <v/>
      </c>
    </row>
    <row r="203" spans="9:10" x14ac:dyDescent="0.25">
      <c r="I203" s="129" t="str">
        <f t="shared" si="6"/>
        <v/>
      </c>
      <c r="J203" s="129" t="str">
        <f t="shared" si="7"/>
        <v/>
      </c>
    </row>
    <row r="204" spans="9:10" x14ac:dyDescent="0.25">
      <c r="I204" s="129" t="str">
        <f t="shared" si="6"/>
        <v/>
      </c>
      <c r="J204" s="129" t="str">
        <f t="shared" si="7"/>
        <v/>
      </c>
    </row>
    <row r="205" spans="9:10" x14ac:dyDescent="0.25">
      <c r="I205" s="129" t="str">
        <f t="shared" si="6"/>
        <v/>
      </c>
      <c r="J205" s="129" t="str">
        <f t="shared" si="7"/>
        <v/>
      </c>
    </row>
    <row r="206" spans="9:10" x14ac:dyDescent="0.25">
      <c r="I206" s="129" t="str">
        <f t="shared" si="6"/>
        <v/>
      </c>
      <c r="J206" s="129" t="str">
        <f t="shared" si="7"/>
        <v/>
      </c>
    </row>
    <row r="207" spans="9:10" x14ac:dyDescent="0.25">
      <c r="I207" s="129" t="str">
        <f t="shared" si="6"/>
        <v/>
      </c>
      <c r="J207" s="129" t="str">
        <f t="shared" si="7"/>
        <v/>
      </c>
    </row>
    <row r="208" spans="9:10" x14ac:dyDescent="0.25">
      <c r="I208" s="129" t="str">
        <f t="shared" si="6"/>
        <v/>
      </c>
      <c r="J208" s="129" t="str">
        <f t="shared" si="7"/>
        <v/>
      </c>
    </row>
    <row r="209" spans="9:10" x14ac:dyDescent="0.25">
      <c r="I209" s="129" t="str">
        <f t="shared" si="6"/>
        <v/>
      </c>
      <c r="J209" s="129" t="str">
        <f t="shared" si="7"/>
        <v/>
      </c>
    </row>
    <row r="210" spans="9:10" x14ac:dyDescent="0.25">
      <c r="I210" s="129" t="str">
        <f t="shared" si="6"/>
        <v/>
      </c>
      <c r="J210" s="129" t="str">
        <f t="shared" si="7"/>
        <v/>
      </c>
    </row>
    <row r="211" spans="9:10" x14ac:dyDescent="0.25">
      <c r="I211" s="129" t="str">
        <f t="shared" si="6"/>
        <v/>
      </c>
      <c r="J211" s="129" t="str">
        <f t="shared" si="7"/>
        <v/>
      </c>
    </row>
    <row r="212" spans="9:10" x14ac:dyDescent="0.25">
      <c r="I212" s="129" t="str">
        <f t="shared" si="6"/>
        <v/>
      </c>
      <c r="J212" s="129" t="str">
        <f t="shared" si="7"/>
        <v/>
      </c>
    </row>
    <row r="213" spans="9:10" x14ac:dyDescent="0.25">
      <c r="I213" s="129" t="str">
        <f t="shared" si="6"/>
        <v/>
      </c>
      <c r="J213" s="129" t="str">
        <f t="shared" si="7"/>
        <v/>
      </c>
    </row>
    <row r="214" spans="9:10" x14ac:dyDescent="0.25">
      <c r="I214" s="129" t="str">
        <f t="shared" si="6"/>
        <v/>
      </c>
      <c r="J214" s="129" t="str">
        <f t="shared" si="7"/>
        <v/>
      </c>
    </row>
    <row r="215" spans="9:10" x14ac:dyDescent="0.25">
      <c r="I215" s="129" t="str">
        <f t="shared" si="6"/>
        <v/>
      </c>
      <c r="J215" s="129" t="str">
        <f t="shared" si="7"/>
        <v/>
      </c>
    </row>
    <row r="216" spans="9:10" x14ac:dyDescent="0.25">
      <c r="I216" s="129" t="str">
        <f t="shared" si="6"/>
        <v/>
      </c>
      <c r="J216" s="129" t="str">
        <f t="shared" si="7"/>
        <v/>
      </c>
    </row>
    <row r="217" spans="9:10" x14ac:dyDescent="0.25">
      <c r="I217" s="129" t="str">
        <f t="shared" si="6"/>
        <v/>
      </c>
      <c r="J217" s="129" t="str">
        <f t="shared" si="7"/>
        <v/>
      </c>
    </row>
    <row r="218" spans="9:10" x14ac:dyDescent="0.25">
      <c r="I218" s="129" t="str">
        <f t="shared" si="6"/>
        <v/>
      </c>
      <c r="J218" s="129" t="str">
        <f t="shared" si="7"/>
        <v/>
      </c>
    </row>
    <row r="219" spans="9:10" x14ac:dyDescent="0.25">
      <c r="I219" s="129" t="str">
        <f t="shared" si="6"/>
        <v/>
      </c>
      <c r="J219" s="129" t="str">
        <f t="shared" si="7"/>
        <v/>
      </c>
    </row>
    <row r="220" spans="9:10" x14ac:dyDescent="0.25">
      <c r="I220" s="129" t="str">
        <f t="shared" si="6"/>
        <v/>
      </c>
      <c r="J220" s="129" t="str">
        <f t="shared" si="7"/>
        <v/>
      </c>
    </row>
    <row r="221" spans="9:10" x14ac:dyDescent="0.25">
      <c r="I221" s="129" t="str">
        <f t="shared" si="6"/>
        <v/>
      </c>
      <c r="J221" s="129" t="str">
        <f t="shared" si="7"/>
        <v/>
      </c>
    </row>
    <row r="222" spans="9:10" x14ac:dyDescent="0.25">
      <c r="I222" s="129" t="str">
        <f t="shared" si="6"/>
        <v/>
      </c>
      <c r="J222" s="129" t="str">
        <f t="shared" si="7"/>
        <v/>
      </c>
    </row>
    <row r="223" spans="9:10" x14ac:dyDescent="0.25">
      <c r="I223" s="129" t="str">
        <f t="shared" si="6"/>
        <v/>
      </c>
      <c r="J223" s="129" t="str">
        <f t="shared" si="7"/>
        <v/>
      </c>
    </row>
    <row r="224" spans="9:10" x14ac:dyDescent="0.25">
      <c r="I224" s="129" t="str">
        <f t="shared" si="6"/>
        <v/>
      </c>
      <c r="J224" s="129" t="str">
        <f t="shared" si="7"/>
        <v/>
      </c>
    </row>
    <row r="225" spans="9:10" x14ac:dyDescent="0.25">
      <c r="I225" s="129" t="str">
        <f t="shared" si="6"/>
        <v/>
      </c>
      <c r="J225" s="129" t="str">
        <f t="shared" si="7"/>
        <v/>
      </c>
    </row>
    <row r="226" spans="9:10" x14ac:dyDescent="0.25">
      <c r="I226" s="129" t="str">
        <f t="shared" si="6"/>
        <v/>
      </c>
      <c r="J226" s="129" t="str">
        <f t="shared" si="7"/>
        <v/>
      </c>
    </row>
    <row r="227" spans="9:10" x14ac:dyDescent="0.25">
      <c r="I227" s="129" t="str">
        <f t="shared" si="6"/>
        <v/>
      </c>
      <c r="J227" s="129" t="str">
        <f t="shared" si="7"/>
        <v/>
      </c>
    </row>
    <row r="228" spans="9:10" x14ac:dyDescent="0.25">
      <c r="I228" s="129" t="str">
        <f t="shared" si="6"/>
        <v/>
      </c>
      <c r="J228" s="129" t="str">
        <f t="shared" si="7"/>
        <v/>
      </c>
    </row>
    <row r="229" spans="9:10" x14ac:dyDescent="0.25">
      <c r="I229" s="129" t="str">
        <f t="shared" si="6"/>
        <v/>
      </c>
      <c r="J229" s="129" t="str">
        <f t="shared" si="7"/>
        <v/>
      </c>
    </row>
    <row r="230" spans="9:10" x14ac:dyDescent="0.25">
      <c r="I230" s="129" t="str">
        <f t="shared" si="6"/>
        <v/>
      </c>
      <c r="J230" s="129" t="str">
        <f t="shared" si="7"/>
        <v/>
      </c>
    </row>
    <row r="231" spans="9:10" x14ac:dyDescent="0.25">
      <c r="I231" s="129" t="str">
        <f t="shared" si="6"/>
        <v/>
      </c>
      <c r="J231" s="129" t="str">
        <f t="shared" si="7"/>
        <v/>
      </c>
    </row>
    <row r="232" spans="9:10" x14ac:dyDescent="0.25">
      <c r="I232" s="129" t="str">
        <f t="shared" si="6"/>
        <v/>
      </c>
      <c r="J232" s="129" t="str">
        <f t="shared" si="7"/>
        <v/>
      </c>
    </row>
    <row r="233" spans="9:10" x14ac:dyDescent="0.25">
      <c r="I233" s="129" t="str">
        <f t="shared" si="6"/>
        <v/>
      </c>
      <c r="J233" s="129" t="str">
        <f t="shared" si="7"/>
        <v/>
      </c>
    </row>
    <row r="234" spans="9:10" x14ac:dyDescent="0.25">
      <c r="I234" s="129" t="str">
        <f t="shared" si="6"/>
        <v/>
      </c>
      <c r="J234" s="129" t="str">
        <f t="shared" si="7"/>
        <v/>
      </c>
    </row>
    <row r="235" spans="9:10" x14ac:dyDescent="0.25">
      <c r="I235" s="129" t="str">
        <f t="shared" si="6"/>
        <v/>
      </c>
      <c r="J235" s="129" t="str">
        <f t="shared" si="7"/>
        <v/>
      </c>
    </row>
    <row r="236" spans="9:10" x14ac:dyDescent="0.25">
      <c r="I236" s="129" t="str">
        <f t="shared" si="6"/>
        <v/>
      </c>
      <c r="J236" s="129" t="str">
        <f t="shared" si="7"/>
        <v/>
      </c>
    </row>
    <row r="237" spans="9:10" x14ac:dyDescent="0.25">
      <c r="I237" s="129" t="str">
        <f t="shared" si="6"/>
        <v/>
      </c>
      <c r="J237" s="129" t="str">
        <f t="shared" si="7"/>
        <v/>
      </c>
    </row>
    <row r="238" spans="9:10" x14ac:dyDescent="0.25">
      <c r="I238" s="129" t="str">
        <f t="shared" si="6"/>
        <v/>
      </c>
      <c r="J238" s="129" t="str">
        <f t="shared" si="7"/>
        <v/>
      </c>
    </row>
    <row r="239" spans="9:10" x14ac:dyDescent="0.25">
      <c r="I239" s="129" t="str">
        <f t="shared" si="6"/>
        <v/>
      </c>
      <c r="J239" s="129" t="str">
        <f t="shared" si="7"/>
        <v/>
      </c>
    </row>
    <row r="240" spans="9:10" x14ac:dyDescent="0.25">
      <c r="I240" s="129" t="str">
        <f t="shared" si="6"/>
        <v/>
      </c>
      <c r="J240" s="129" t="str">
        <f t="shared" si="7"/>
        <v/>
      </c>
    </row>
    <row r="241" spans="9:10" x14ac:dyDescent="0.25">
      <c r="I241" s="129" t="str">
        <f t="shared" si="6"/>
        <v/>
      </c>
      <c r="J241" s="129" t="str">
        <f t="shared" si="7"/>
        <v/>
      </c>
    </row>
    <row r="242" spans="9:10" x14ac:dyDescent="0.25">
      <c r="I242" s="129" t="str">
        <f t="shared" si="6"/>
        <v/>
      </c>
      <c r="J242" s="129" t="str">
        <f t="shared" si="7"/>
        <v/>
      </c>
    </row>
    <row r="243" spans="9:10" x14ac:dyDescent="0.25">
      <c r="I243" s="129" t="str">
        <f t="shared" si="6"/>
        <v/>
      </c>
      <c r="J243" s="129" t="str">
        <f t="shared" si="7"/>
        <v/>
      </c>
    </row>
    <row r="244" spans="9:10" x14ac:dyDescent="0.25">
      <c r="I244" s="129" t="str">
        <f t="shared" si="6"/>
        <v/>
      </c>
      <c r="J244" s="129" t="str">
        <f t="shared" si="7"/>
        <v/>
      </c>
    </row>
    <row r="245" spans="9:10" x14ac:dyDescent="0.25">
      <c r="I245" s="129" t="str">
        <f t="shared" si="6"/>
        <v/>
      </c>
      <c r="J245" s="129" t="str">
        <f t="shared" si="7"/>
        <v/>
      </c>
    </row>
    <row r="246" spans="9:10" x14ac:dyDescent="0.25">
      <c r="I246" s="129" t="str">
        <f t="shared" si="6"/>
        <v/>
      </c>
      <c r="J246" s="129" t="str">
        <f t="shared" si="7"/>
        <v/>
      </c>
    </row>
    <row r="247" spans="9:10" x14ac:dyDescent="0.25">
      <c r="I247" s="129" t="str">
        <f t="shared" si="6"/>
        <v/>
      </c>
      <c r="J247" s="129" t="str">
        <f t="shared" si="7"/>
        <v/>
      </c>
    </row>
    <row r="248" spans="9:10" x14ac:dyDescent="0.25">
      <c r="I248" s="129" t="str">
        <f t="shared" si="6"/>
        <v/>
      </c>
      <c r="J248" s="129" t="str">
        <f t="shared" si="7"/>
        <v/>
      </c>
    </row>
    <row r="249" spans="9:10" x14ac:dyDescent="0.25">
      <c r="I249" s="129" t="str">
        <f t="shared" si="6"/>
        <v/>
      </c>
      <c r="J249" s="129" t="str">
        <f t="shared" si="7"/>
        <v/>
      </c>
    </row>
    <row r="250" spans="9:10" x14ac:dyDescent="0.25">
      <c r="I250" s="129" t="str">
        <f t="shared" si="6"/>
        <v/>
      </c>
      <c r="J250" s="129" t="str">
        <f t="shared" si="7"/>
        <v/>
      </c>
    </row>
    <row r="251" spans="9:10" x14ac:dyDescent="0.25">
      <c r="I251" s="129" t="str">
        <f t="shared" si="6"/>
        <v/>
      </c>
      <c r="J251" s="129" t="str">
        <f t="shared" si="7"/>
        <v/>
      </c>
    </row>
    <row r="252" spans="9:10" x14ac:dyDescent="0.25">
      <c r="I252" s="129" t="str">
        <f t="shared" si="6"/>
        <v/>
      </c>
      <c r="J252" s="129" t="str">
        <f t="shared" si="7"/>
        <v/>
      </c>
    </row>
    <row r="253" spans="9:10" x14ac:dyDescent="0.25">
      <c r="I253" s="129" t="str">
        <f t="shared" si="6"/>
        <v/>
      </c>
      <c r="J253" s="129" t="str">
        <f t="shared" si="7"/>
        <v/>
      </c>
    </row>
    <row r="254" spans="9:10" x14ac:dyDescent="0.25">
      <c r="I254" s="129" t="str">
        <f t="shared" si="6"/>
        <v/>
      </c>
      <c r="J254" s="129" t="str">
        <f t="shared" si="7"/>
        <v/>
      </c>
    </row>
    <row r="255" spans="9:10" x14ac:dyDescent="0.25">
      <c r="I255" s="129" t="str">
        <f t="shared" si="6"/>
        <v/>
      </c>
      <c r="J255" s="129" t="str">
        <f t="shared" si="7"/>
        <v/>
      </c>
    </row>
    <row r="256" spans="9:10" x14ac:dyDescent="0.25">
      <c r="I256" s="129" t="str">
        <f t="shared" si="6"/>
        <v/>
      </c>
      <c r="J256" s="129" t="str">
        <f t="shared" si="7"/>
        <v/>
      </c>
    </row>
    <row r="257" spans="9:10" x14ac:dyDescent="0.25">
      <c r="I257" s="129" t="str">
        <f t="shared" si="6"/>
        <v/>
      </c>
      <c r="J257" s="129" t="str">
        <f t="shared" si="7"/>
        <v/>
      </c>
    </row>
    <row r="258" spans="9:10" x14ac:dyDescent="0.25">
      <c r="I258" s="129" t="str">
        <f t="shared" si="6"/>
        <v/>
      </c>
      <c r="J258" s="129" t="str">
        <f t="shared" si="7"/>
        <v/>
      </c>
    </row>
    <row r="259" spans="9:10" x14ac:dyDescent="0.25">
      <c r="I259" s="129" t="str">
        <f t="shared" si="6"/>
        <v/>
      </c>
      <c r="J259" s="129" t="str">
        <f t="shared" si="7"/>
        <v/>
      </c>
    </row>
    <row r="260" spans="9:10" x14ac:dyDescent="0.25">
      <c r="I260" s="129" t="str">
        <f t="shared" si="6"/>
        <v/>
      </c>
      <c r="J260" s="129" t="str">
        <f t="shared" si="7"/>
        <v/>
      </c>
    </row>
    <row r="261" spans="9:10" x14ac:dyDescent="0.25">
      <c r="I261" s="129" t="str">
        <f t="shared" si="6"/>
        <v/>
      </c>
      <c r="J261" s="129" t="str">
        <f t="shared" si="7"/>
        <v/>
      </c>
    </row>
    <row r="262" spans="9:10" x14ac:dyDescent="0.25">
      <c r="I262" s="129" t="str">
        <f t="shared" si="6"/>
        <v/>
      </c>
      <c r="J262" s="129" t="str">
        <f t="shared" si="7"/>
        <v/>
      </c>
    </row>
    <row r="263" spans="9:10" x14ac:dyDescent="0.25">
      <c r="I263" s="129" t="str">
        <f t="shared" si="6"/>
        <v/>
      </c>
      <c r="J263" s="129" t="str">
        <f t="shared" si="7"/>
        <v/>
      </c>
    </row>
    <row r="264" spans="9:10" x14ac:dyDescent="0.25">
      <c r="I264" s="129" t="str">
        <f t="shared" si="6"/>
        <v/>
      </c>
      <c r="J264" s="129" t="str">
        <f t="shared" si="7"/>
        <v/>
      </c>
    </row>
    <row r="265" spans="9:10" x14ac:dyDescent="0.25">
      <c r="I265" s="129" t="str">
        <f t="shared" si="6"/>
        <v/>
      </c>
      <c r="J265" s="129" t="str">
        <f t="shared" si="7"/>
        <v/>
      </c>
    </row>
    <row r="266" spans="9:10" x14ac:dyDescent="0.25">
      <c r="I266" s="129" t="str">
        <f t="shared" ref="I266:I316" si="8">+IF(G266&gt;0,H266/G266,"")</f>
        <v/>
      </c>
      <c r="J266" s="129" t="str">
        <f t="shared" ref="J266:J329" si="9">IF(I266="","",IF(I266&lt;=0.5,"Avance bajo",(IF(AND(I266&gt;0.5,I266&lt;=0.75),"Avance medio",IF(AND(I266&gt;0.75,I266&lt;=0.95),"Avance alto",IF(AND(I266&gt;0.95,I266&lt;=1),"Avance sobresaliente",IF(I266&gt;1,"Sobre ejecutado","")))))))</f>
        <v/>
      </c>
    </row>
    <row r="267" spans="9:10" x14ac:dyDescent="0.25">
      <c r="I267" s="129" t="str">
        <f t="shared" si="8"/>
        <v/>
      </c>
      <c r="J267" s="129" t="str">
        <f t="shared" si="9"/>
        <v/>
      </c>
    </row>
    <row r="268" spans="9:10" x14ac:dyDescent="0.25">
      <c r="I268" s="129" t="str">
        <f t="shared" si="8"/>
        <v/>
      </c>
      <c r="J268" s="129" t="str">
        <f t="shared" si="9"/>
        <v/>
      </c>
    </row>
    <row r="269" spans="9:10" x14ac:dyDescent="0.25">
      <c r="I269" s="129" t="str">
        <f t="shared" si="8"/>
        <v/>
      </c>
      <c r="J269" s="129" t="str">
        <f t="shared" si="9"/>
        <v/>
      </c>
    </row>
    <row r="270" spans="9:10" x14ac:dyDescent="0.25">
      <c r="I270" s="129" t="str">
        <f t="shared" si="8"/>
        <v/>
      </c>
      <c r="J270" s="129" t="str">
        <f t="shared" si="9"/>
        <v/>
      </c>
    </row>
    <row r="271" spans="9:10" x14ac:dyDescent="0.25">
      <c r="I271" s="129" t="str">
        <f t="shared" si="8"/>
        <v/>
      </c>
      <c r="J271" s="129" t="str">
        <f t="shared" si="9"/>
        <v/>
      </c>
    </row>
    <row r="272" spans="9:10" x14ac:dyDescent="0.25">
      <c r="I272" s="129" t="str">
        <f t="shared" si="8"/>
        <v/>
      </c>
      <c r="J272" s="129" t="str">
        <f t="shared" si="9"/>
        <v/>
      </c>
    </row>
    <row r="273" spans="9:10" x14ac:dyDescent="0.25">
      <c r="I273" s="129" t="str">
        <f t="shared" si="8"/>
        <v/>
      </c>
      <c r="J273" s="129" t="str">
        <f t="shared" si="9"/>
        <v/>
      </c>
    </row>
    <row r="274" spans="9:10" x14ac:dyDescent="0.25">
      <c r="I274" s="129" t="str">
        <f t="shared" si="8"/>
        <v/>
      </c>
      <c r="J274" s="129" t="str">
        <f t="shared" si="9"/>
        <v/>
      </c>
    </row>
    <row r="275" spans="9:10" x14ac:dyDescent="0.25">
      <c r="I275" s="129" t="str">
        <f t="shared" si="8"/>
        <v/>
      </c>
      <c r="J275" s="129" t="str">
        <f t="shared" si="9"/>
        <v/>
      </c>
    </row>
    <row r="276" spans="9:10" x14ac:dyDescent="0.25">
      <c r="I276" s="129" t="str">
        <f t="shared" si="8"/>
        <v/>
      </c>
      <c r="J276" s="129" t="str">
        <f t="shared" si="9"/>
        <v/>
      </c>
    </row>
    <row r="277" spans="9:10" x14ac:dyDescent="0.25">
      <c r="I277" s="129" t="str">
        <f t="shared" si="8"/>
        <v/>
      </c>
      <c r="J277" s="129" t="str">
        <f t="shared" si="9"/>
        <v/>
      </c>
    </row>
    <row r="278" spans="9:10" x14ac:dyDescent="0.25">
      <c r="I278" s="129" t="str">
        <f t="shared" si="8"/>
        <v/>
      </c>
      <c r="J278" s="129" t="str">
        <f t="shared" si="9"/>
        <v/>
      </c>
    </row>
    <row r="279" spans="9:10" x14ac:dyDescent="0.25">
      <c r="I279" s="129" t="str">
        <f t="shared" si="8"/>
        <v/>
      </c>
      <c r="J279" s="129" t="str">
        <f t="shared" si="9"/>
        <v/>
      </c>
    </row>
    <row r="280" spans="9:10" x14ac:dyDescent="0.25">
      <c r="I280" s="129" t="str">
        <f t="shared" si="8"/>
        <v/>
      </c>
      <c r="J280" s="129" t="str">
        <f t="shared" si="9"/>
        <v/>
      </c>
    </row>
    <row r="281" spans="9:10" x14ac:dyDescent="0.25">
      <c r="I281" s="129" t="str">
        <f t="shared" si="8"/>
        <v/>
      </c>
      <c r="J281" s="129" t="str">
        <f t="shared" si="9"/>
        <v/>
      </c>
    </row>
    <row r="282" spans="9:10" x14ac:dyDescent="0.25">
      <c r="I282" s="129" t="str">
        <f t="shared" si="8"/>
        <v/>
      </c>
      <c r="J282" s="129" t="str">
        <f t="shared" si="9"/>
        <v/>
      </c>
    </row>
    <row r="283" spans="9:10" x14ac:dyDescent="0.25">
      <c r="I283" s="129" t="str">
        <f t="shared" si="8"/>
        <v/>
      </c>
      <c r="J283" s="129" t="str">
        <f t="shared" si="9"/>
        <v/>
      </c>
    </row>
    <row r="284" spans="9:10" x14ac:dyDescent="0.25">
      <c r="I284" s="129" t="str">
        <f t="shared" si="8"/>
        <v/>
      </c>
      <c r="J284" s="129" t="str">
        <f t="shared" si="9"/>
        <v/>
      </c>
    </row>
    <row r="285" spans="9:10" x14ac:dyDescent="0.25">
      <c r="I285" s="129" t="str">
        <f t="shared" si="8"/>
        <v/>
      </c>
      <c r="J285" s="129" t="str">
        <f t="shared" si="9"/>
        <v/>
      </c>
    </row>
    <row r="286" spans="9:10" x14ac:dyDescent="0.25">
      <c r="I286" s="129" t="str">
        <f t="shared" si="8"/>
        <v/>
      </c>
      <c r="J286" s="129" t="str">
        <f t="shared" si="9"/>
        <v/>
      </c>
    </row>
    <row r="287" spans="9:10" x14ac:dyDescent="0.25">
      <c r="I287" s="129" t="str">
        <f t="shared" si="8"/>
        <v/>
      </c>
      <c r="J287" s="129" t="str">
        <f t="shared" si="9"/>
        <v/>
      </c>
    </row>
    <row r="288" spans="9:10" x14ac:dyDescent="0.25">
      <c r="I288" s="129" t="str">
        <f t="shared" si="8"/>
        <v/>
      </c>
      <c r="J288" s="129" t="str">
        <f t="shared" si="9"/>
        <v/>
      </c>
    </row>
    <row r="289" spans="9:10" x14ac:dyDescent="0.25">
      <c r="I289" s="129" t="str">
        <f t="shared" si="8"/>
        <v/>
      </c>
      <c r="J289" s="129" t="str">
        <f t="shared" si="9"/>
        <v/>
      </c>
    </row>
    <row r="290" spans="9:10" x14ac:dyDescent="0.25">
      <c r="I290" s="129" t="str">
        <f t="shared" si="8"/>
        <v/>
      </c>
      <c r="J290" s="129" t="str">
        <f t="shared" si="9"/>
        <v/>
      </c>
    </row>
    <row r="291" spans="9:10" x14ac:dyDescent="0.25">
      <c r="I291" s="129" t="str">
        <f t="shared" si="8"/>
        <v/>
      </c>
      <c r="J291" s="129" t="str">
        <f t="shared" si="9"/>
        <v/>
      </c>
    </row>
    <row r="292" spans="9:10" x14ac:dyDescent="0.25">
      <c r="I292" s="129" t="str">
        <f t="shared" si="8"/>
        <v/>
      </c>
      <c r="J292" s="129" t="str">
        <f t="shared" si="9"/>
        <v/>
      </c>
    </row>
    <row r="293" spans="9:10" x14ac:dyDescent="0.25">
      <c r="I293" s="129" t="str">
        <f t="shared" si="8"/>
        <v/>
      </c>
      <c r="J293" s="129" t="str">
        <f t="shared" si="9"/>
        <v/>
      </c>
    </row>
    <row r="294" spans="9:10" x14ac:dyDescent="0.25">
      <c r="I294" s="129" t="str">
        <f t="shared" si="8"/>
        <v/>
      </c>
      <c r="J294" s="129" t="str">
        <f t="shared" si="9"/>
        <v/>
      </c>
    </row>
    <row r="295" spans="9:10" x14ac:dyDescent="0.25">
      <c r="I295" s="129" t="str">
        <f t="shared" si="8"/>
        <v/>
      </c>
      <c r="J295" s="129" t="str">
        <f t="shared" si="9"/>
        <v/>
      </c>
    </row>
    <row r="296" spans="9:10" x14ac:dyDescent="0.25">
      <c r="I296" s="129" t="str">
        <f t="shared" si="8"/>
        <v/>
      </c>
      <c r="J296" s="129" t="str">
        <f t="shared" si="9"/>
        <v/>
      </c>
    </row>
    <row r="297" spans="9:10" x14ac:dyDescent="0.25">
      <c r="I297" s="129" t="str">
        <f t="shared" si="8"/>
        <v/>
      </c>
      <c r="J297" s="129" t="str">
        <f t="shared" si="9"/>
        <v/>
      </c>
    </row>
    <row r="298" spans="9:10" x14ac:dyDescent="0.25">
      <c r="I298" s="129" t="str">
        <f t="shared" si="8"/>
        <v/>
      </c>
      <c r="J298" s="129" t="str">
        <f t="shared" si="9"/>
        <v/>
      </c>
    </row>
    <row r="299" spans="9:10" x14ac:dyDescent="0.25">
      <c r="I299" s="129" t="str">
        <f t="shared" si="8"/>
        <v/>
      </c>
      <c r="J299" s="129" t="str">
        <f t="shared" si="9"/>
        <v/>
      </c>
    </row>
    <row r="300" spans="9:10" x14ac:dyDescent="0.25">
      <c r="I300" s="129" t="str">
        <f t="shared" si="8"/>
        <v/>
      </c>
      <c r="J300" s="129" t="str">
        <f t="shared" si="9"/>
        <v/>
      </c>
    </row>
    <row r="301" spans="9:10" x14ac:dyDescent="0.25">
      <c r="I301" s="129" t="str">
        <f t="shared" si="8"/>
        <v/>
      </c>
      <c r="J301" s="129" t="str">
        <f t="shared" si="9"/>
        <v/>
      </c>
    </row>
    <row r="302" spans="9:10" x14ac:dyDescent="0.25">
      <c r="I302" s="129" t="str">
        <f t="shared" si="8"/>
        <v/>
      </c>
      <c r="J302" s="129" t="str">
        <f t="shared" si="9"/>
        <v/>
      </c>
    </row>
    <row r="303" spans="9:10" x14ac:dyDescent="0.25">
      <c r="I303" s="129" t="str">
        <f t="shared" si="8"/>
        <v/>
      </c>
      <c r="J303" s="129" t="str">
        <f t="shared" si="9"/>
        <v/>
      </c>
    </row>
    <row r="304" spans="9:10" x14ac:dyDescent="0.25">
      <c r="I304" s="129" t="str">
        <f t="shared" si="8"/>
        <v/>
      </c>
      <c r="J304" s="129" t="str">
        <f t="shared" si="9"/>
        <v/>
      </c>
    </row>
    <row r="305" spans="9:10" x14ac:dyDescent="0.25">
      <c r="I305" s="129" t="str">
        <f t="shared" si="8"/>
        <v/>
      </c>
      <c r="J305" s="129" t="str">
        <f t="shared" si="9"/>
        <v/>
      </c>
    </row>
    <row r="306" spans="9:10" x14ac:dyDescent="0.25">
      <c r="I306" s="129" t="str">
        <f t="shared" si="8"/>
        <v/>
      </c>
      <c r="J306" s="129" t="str">
        <f t="shared" si="9"/>
        <v/>
      </c>
    </row>
    <row r="307" spans="9:10" x14ac:dyDescent="0.25">
      <c r="I307" s="129" t="str">
        <f t="shared" si="8"/>
        <v/>
      </c>
      <c r="J307" s="129" t="str">
        <f t="shared" si="9"/>
        <v/>
      </c>
    </row>
    <row r="308" spans="9:10" x14ac:dyDescent="0.25">
      <c r="I308" s="129" t="str">
        <f t="shared" si="8"/>
        <v/>
      </c>
      <c r="J308" s="129" t="str">
        <f t="shared" si="9"/>
        <v/>
      </c>
    </row>
    <row r="309" spans="9:10" x14ac:dyDescent="0.25">
      <c r="I309" s="129" t="str">
        <f t="shared" si="8"/>
        <v/>
      </c>
      <c r="J309" s="129" t="str">
        <f t="shared" si="9"/>
        <v/>
      </c>
    </row>
    <row r="310" spans="9:10" x14ac:dyDescent="0.25">
      <c r="I310" s="129" t="str">
        <f t="shared" si="8"/>
        <v/>
      </c>
      <c r="J310" s="129" t="str">
        <f t="shared" si="9"/>
        <v/>
      </c>
    </row>
    <row r="311" spans="9:10" x14ac:dyDescent="0.25">
      <c r="I311" s="129" t="str">
        <f t="shared" si="8"/>
        <v/>
      </c>
      <c r="J311" s="129" t="str">
        <f t="shared" si="9"/>
        <v/>
      </c>
    </row>
    <row r="312" spans="9:10" x14ac:dyDescent="0.25">
      <c r="I312" s="129" t="str">
        <f t="shared" si="8"/>
        <v/>
      </c>
      <c r="J312" s="129" t="str">
        <f t="shared" si="9"/>
        <v/>
      </c>
    </row>
    <row r="313" spans="9:10" x14ac:dyDescent="0.25">
      <c r="I313" s="129" t="str">
        <f t="shared" si="8"/>
        <v/>
      </c>
      <c r="J313" s="129" t="str">
        <f t="shared" si="9"/>
        <v/>
      </c>
    </row>
    <row r="314" spans="9:10" x14ac:dyDescent="0.25">
      <c r="I314" s="129" t="str">
        <f t="shared" si="8"/>
        <v/>
      </c>
      <c r="J314" s="129" t="str">
        <f t="shared" si="9"/>
        <v/>
      </c>
    </row>
    <row r="315" spans="9:10" x14ac:dyDescent="0.25">
      <c r="I315" s="129" t="str">
        <f t="shared" si="8"/>
        <v/>
      </c>
      <c r="J315" s="129" t="str">
        <f t="shared" si="9"/>
        <v/>
      </c>
    </row>
    <row r="316" spans="9:10" x14ac:dyDescent="0.25">
      <c r="I316" s="129" t="str">
        <f t="shared" si="8"/>
        <v/>
      </c>
      <c r="J316" s="129" t="str">
        <f t="shared" si="9"/>
        <v/>
      </c>
    </row>
    <row r="317" spans="9:10" x14ac:dyDescent="0.25">
      <c r="I317" s="122" t="str">
        <f t="shared" ref="I317:I380" si="10">+IF(F317&gt;0,H317/F317,"")</f>
        <v/>
      </c>
      <c r="J317" s="129" t="str">
        <f t="shared" si="9"/>
        <v/>
      </c>
    </row>
    <row r="318" spans="9:10" x14ac:dyDescent="0.25">
      <c r="I318" s="122" t="str">
        <f t="shared" si="10"/>
        <v/>
      </c>
      <c r="J318" s="129" t="str">
        <f t="shared" si="9"/>
        <v/>
      </c>
    </row>
    <row r="319" spans="9:10" x14ac:dyDescent="0.25">
      <c r="I319" s="122" t="str">
        <f t="shared" si="10"/>
        <v/>
      </c>
      <c r="J319" s="129" t="str">
        <f t="shared" si="9"/>
        <v/>
      </c>
    </row>
    <row r="320" spans="9:10" x14ac:dyDescent="0.25">
      <c r="I320" s="122" t="str">
        <f t="shared" si="10"/>
        <v/>
      </c>
      <c r="J320" s="129" t="str">
        <f t="shared" si="9"/>
        <v/>
      </c>
    </row>
    <row r="321" spans="9:10" x14ac:dyDescent="0.25">
      <c r="I321" s="122" t="str">
        <f t="shared" si="10"/>
        <v/>
      </c>
      <c r="J321" s="129" t="str">
        <f t="shared" si="9"/>
        <v/>
      </c>
    </row>
    <row r="322" spans="9:10" x14ac:dyDescent="0.25">
      <c r="I322" s="122" t="str">
        <f t="shared" si="10"/>
        <v/>
      </c>
      <c r="J322" s="129" t="str">
        <f t="shared" si="9"/>
        <v/>
      </c>
    </row>
    <row r="323" spans="9:10" x14ac:dyDescent="0.25">
      <c r="I323" s="122" t="str">
        <f t="shared" si="10"/>
        <v/>
      </c>
      <c r="J323" s="129" t="str">
        <f t="shared" si="9"/>
        <v/>
      </c>
    </row>
    <row r="324" spans="9:10" x14ac:dyDescent="0.25">
      <c r="I324" s="122" t="str">
        <f t="shared" si="10"/>
        <v/>
      </c>
      <c r="J324" s="129" t="str">
        <f t="shared" si="9"/>
        <v/>
      </c>
    </row>
    <row r="325" spans="9:10" x14ac:dyDescent="0.25">
      <c r="I325" s="122" t="str">
        <f t="shared" si="10"/>
        <v/>
      </c>
      <c r="J325" s="129" t="str">
        <f t="shared" si="9"/>
        <v/>
      </c>
    </row>
    <row r="326" spans="9:10" x14ac:dyDescent="0.25">
      <c r="I326" s="122" t="str">
        <f t="shared" si="10"/>
        <v/>
      </c>
      <c r="J326" s="129" t="str">
        <f t="shared" si="9"/>
        <v/>
      </c>
    </row>
    <row r="327" spans="9:10" x14ac:dyDescent="0.25">
      <c r="I327" s="122" t="str">
        <f t="shared" si="10"/>
        <v/>
      </c>
      <c r="J327" s="129" t="str">
        <f t="shared" si="9"/>
        <v/>
      </c>
    </row>
    <row r="328" spans="9:10" x14ac:dyDescent="0.25">
      <c r="I328" s="122" t="str">
        <f t="shared" si="10"/>
        <v/>
      </c>
      <c r="J328" s="129" t="str">
        <f t="shared" si="9"/>
        <v/>
      </c>
    </row>
    <row r="329" spans="9:10" x14ac:dyDescent="0.25">
      <c r="I329" s="122" t="str">
        <f t="shared" si="10"/>
        <v/>
      </c>
      <c r="J329" s="129" t="str">
        <f t="shared" si="9"/>
        <v/>
      </c>
    </row>
    <row r="330" spans="9:10" x14ac:dyDescent="0.25">
      <c r="I330" s="122" t="str">
        <f t="shared" si="10"/>
        <v/>
      </c>
      <c r="J330" s="129" t="str">
        <f t="shared" ref="J330:J393" si="11">IF(I330="","",IF(I330&lt;=0.5,"Avance bajo",(IF(AND(I330&gt;0.5,I330&lt;=0.75),"Avance medio",IF(AND(I330&gt;0.75,I330&lt;=0.95),"Avance alto",IF(AND(I330&gt;0.95,I330&lt;=1),"Avance sobresaliente",IF(I330&gt;1,"Sobre ejecutado","")))))))</f>
        <v/>
      </c>
    </row>
    <row r="331" spans="9:10" x14ac:dyDescent="0.25">
      <c r="I331" s="122" t="str">
        <f t="shared" si="10"/>
        <v/>
      </c>
      <c r="J331" s="129" t="str">
        <f t="shared" si="11"/>
        <v/>
      </c>
    </row>
    <row r="332" spans="9:10" x14ac:dyDescent="0.25">
      <c r="I332" s="122" t="str">
        <f t="shared" si="10"/>
        <v/>
      </c>
      <c r="J332" s="129" t="str">
        <f t="shared" si="11"/>
        <v/>
      </c>
    </row>
    <row r="333" spans="9:10" x14ac:dyDescent="0.25">
      <c r="I333" s="122" t="str">
        <f t="shared" si="10"/>
        <v/>
      </c>
      <c r="J333" s="129" t="str">
        <f t="shared" si="11"/>
        <v/>
      </c>
    </row>
    <row r="334" spans="9:10" x14ac:dyDescent="0.25">
      <c r="I334" s="122" t="str">
        <f t="shared" si="10"/>
        <v/>
      </c>
      <c r="J334" s="129" t="str">
        <f t="shared" si="11"/>
        <v/>
      </c>
    </row>
    <row r="335" spans="9:10" x14ac:dyDescent="0.25">
      <c r="I335" s="122" t="str">
        <f t="shared" si="10"/>
        <v/>
      </c>
      <c r="J335" s="129" t="str">
        <f t="shared" si="11"/>
        <v/>
      </c>
    </row>
    <row r="336" spans="9:10" x14ac:dyDescent="0.25">
      <c r="I336" s="122" t="str">
        <f t="shared" si="10"/>
        <v/>
      </c>
      <c r="J336" s="129" t="str">
        <f t="shared" si="11"/>
        <v/>
      </c>
    </row>
    <row r="337" spans="9:10" x14ac:dyDescent="0.25">
      <c r="I337" s="122" t="str">
        <f t="shared" si="10"/>
        <v/>
      </c>
      <c r="J337" s="129" t="str">
        <f t="shared" si="11"/>
        <v/>
      </c>
    </row>
    <row r="338" spans="9:10" x14ac:dyDescent="0.25">
      <c r="I338" s="122" t="str">
        <f t="shared" si="10"/>
        <v/>
      </c>
      <c r="J338" s="129" t="str">
        <f t="shared" si="11"/>
        <v/>
      </c>
    </row>
    <row r="339" spans="9:10" x14ac:dyDescent="0.25">
      <c r="I339" s="122" t="str">
        <f t="shared" si="10"/>
        <v/>
      </c>
      <c r="J339" s="129" t="str">
        <f t="shared" si="11"/>
        <v/>
      </c>
    </row>
    <row r="340" spans="9:10" x14ac:dyDescent="0.25">
      <c r="I340" s="122" t="str">
        <f t="shared" si="10"/>
        <v/>
      </c>
      <c r="J340" s="129" t="str">
        <f t="shared" si="11"/>
        <v/>
      </c>
    </row>
    <row r="341" spans="9:10" x14ac:dyDescent="0.25">
      <c r="I341" s="122" t="str">
        <f t="shared" si="10"/>
        <v/>
      </c>
      <c r="J341" s="129" t="str">
        <f t="shared" si="11"/>
        <v/>
      </c>
    </row>
    <row r="342" spans="9:10" x14ac:dyDescent="0.25">
      <c r="I342" s="122" t="str">
        <f t="shared" si="10"/>
        <v/>
      </c>
      <c r="J342" s="129" t="str">
        <f t="shared" si="11"/>
        <v/>
      </c>
    </row>
    <row r="343" spans="9:10" x14ac:dyDescent="0.25">
      <c r="I343" s="122" t="str">
        <f t="shared" si="10"/>
        <v/>
      </c>
      <c r="J343" s="129" t="str">
        <f t="shared" si="11"/>
        <v/>
      </c>
    </row>
    <row r="344" spans="9:10" x14ac:dyDescent="0.25">
      <c r="I344" s="122" t="str">
        <f t="shared" si="10"/>
        <v/>
      </c>
      <c r="J344" s="129" t="str">
        <f t="shared" si="11"/>
        <v/>
      </c>
    </row>
    <row r="345" spans="9:10" x14ac:dyDescent="0.25">
      <c r="I345" s="122" t="str">
        <f t="shared" si="10"/>
        <v/>
      </c>
      <c r="J345" s="129" t="str">
        <f t="shared" si="11"/>
        <v/>
      </c>
    </row>
    <row r="346" spans="9:10" x14ac:dyDescent="0.25">
      <c r="I346" s="122" t="str">
        <f t="shared" si="10"/>
        <v/>
      </c>
      <c r="J346" s="129" t="str">
        <f t="shared" si="11"/>
        <v/>
      </c>
    </row>
    <row r="347" spans="9:10" x14ac:dyDescent="0.25">
      <c r="I347" s="122" t="str">
        <f t="shared" si="10"/>
        <v/>
      </c>
      <c r="J347" s="129" t="str">
        <f t="shared" si="11"/>
        <v/>
      </c>
    </row>
    <row r="348" spans="9:10" x14ac:dyDescent="0.25">
      <c r="I348" s="122" t="str">
        <f t="shared" si="10"/>
        <v/>
      </c>
      <c r="J348" s="129" t="str">
        <f t="shared" si="11"/>
        <v/>
      </c>
    </row>
    <row r="349" spans="9:10" x14ac:dyDescent="0.25">
      <c r="I349" s="122" t="str">
        <f t="shared" si="10"/>
        <v/>
      </c>
      <c r="J349" s="129" t="str">
        <f t="shared" si="11"/>
        <v/>
      </c>
    </row>
    <row r="350" spans="9:10" x14ac:dyDescent="0.25">
      <c r="I350" s="122" t="str">
        <f t="shared" si="10"/>
        <v/>
      </c>
      <c r="J350" s="129" t="str">
        <f t="shared" si="11"/>
        <v/>
      </c>
    </row>
    <row r="351" spans="9:10" x14ac:dyDescent="0.25">
      <c r="I351" s="122" t="str">
        <f t="shared" si="10"/>
        <v/>
      </c>
      <c r="J351" s="129" t="str">
        <f t="shared" si="11"/>
        <v/>
      </c>
    </row>
    <row r="352" spans="9:10" x14ac:dyDescent="0.25">
      <c r="I352" s="122" t="str">
        <f t="shared" si="10"/>
        <v/>
      </c>
      <c r="J352" s="129" t="str">
        <f t="shared" si="11"/>
        <v/>
      </c>
    </row>
    <row r="353" spans="9:10" x14ac:dyDescent="0.25">
      <c r="I353" s="122" t="str">
        <f t="shared" si="10"/>
        <v/>
      </c>
      <c r="J353" s="129" t="str">
        <f t="shared" si="11"/>
        <v/>
      </c>
    </row>
    <row r="354" spans="9:10" x14ac:dyDescent="0.25">
      <c r="I354" s="122" t="str">
        <f t="shared" si="10"/>
        <v/>
      </c>
      <c r="J354" s="129" t="str">
        <f t="shared" si="11"/>
        <v/>
      </c>
    </row>
    <row r="355" spans="9:10" x14ac:dyDescent="0.25">
      <c r="I355" s="122" t="str">
        <f t="shared" si="10"/>
        <v/>
      </c>
      <c r="J355" s="129" t="str">
        <f t="shared" si="11"/>
        <v/>
      </c>
    </row>
    <row r="356" spans="9:10" x14ac:dyDescent="0.25">
      <c r="I356" s="122" t="str">
        <f t="shared" si="10"/>
        <v/>
      </c>
      <c r="J356" s="129" t="str">
        <f t="shared" si="11"/>
        <v/>
      </c>
    </row>
    <row r="357" spans="9:10" x14ac:dyDescent="0.25">
      <c r="I357" s="122" t="str">
        <f t="shared" si="10"/>
        <v/>
      </c>
      <c r="J357" s="129" t="str">
        <f t="shared" si="11"/>
        <v/>
      </c>
    </row>
    <row r="358" spans="9:10" x14ac:dyDescent="0.25">
      <c r="I358" s="122" t="str">
        <f t="shared" si="10"/>
        <v/>
      </c>
      <c r="J358" s="129" t="str">
        <f t="shared" si="11"/>
        <v/>
      </c>
    </row>
    <row r="359" spans="9:10" x14ac:dyDescent="0.25">
      <c r="I359" s="122" t="str">
        <f t="shared" si="10"/>
        <v/>
      </c>
      <c r="J359" s="129" t="str">
        <f t="shared" si="11"/>
        <v/>
      </c>
    </row>
    <row r="360" spans="9:10" x14ac:dyDescent="0.25">
      <c r="I360" s="122" t="str">
        <f t="shared" si="10"/>
        <v/>
      </c>
      <c r="J360" s="129" t="str">
        <f t="shared" si="11"/>
        <v/>
      </c>
    </row>
    <row r="361" spans="9:10" x14ac:dyDescent="0.25">
      <c r="I361" s="122" t="str">
        <f t="shared" si="10"/>
        <v/>
      </c>
      <c r="J361" s="129" t="str">
        <f t="shared" si="11"/>
        <v/>
      </c>
    </row>
    <row r="362" spans="9:10" x14ac:dyDescent="0.25">
      <c r="I362" s="122" t="str">
        <f t="shared" si="10"/>
        <v/>
      </c>
      <c r="J362" s="129" t="str">
        <f t="shared" si="11"/>
        <v/>
      </c>
    </row>
    <row r="363" spans="9:10" x14ac:dyDescent="0.25">
      <c r="I363" s="122" t="str">
        <f t="shared" si="10"/>
        <v/>
      </c>
      <c r="J363" s="129" t="str">
        <f t="shared" si="11"/>
        <v/>
      </c>
    </row>
    <row r="364" spans="9:10" x14ac:dyDescent="0.25">
      <c r="I364" s="122" t="str">
        <f t="shared" si="10"/>
        <v/>
      </c>
      <c r="J364" s="129" t="str">
        <f t="shared" si="11"/>
        <v/>
      </c>
    </row>
    <row r="365" spans="9:10" x14ac:dyDescent="0.25">
      <c r="I365" s="122" t="str">
        <f t="shared" si="10"/>
        <v/>
      </c>
      <c r="J365" s="129" t="str">
        <f t="shared" si="11"/>
        <v/>
      </c>
    </row>
    <row r="366" spans="9:10" x14ac:dyDescent="0.25">
      <c r="I366" s="122" t="str">
        <f t="shared" si="10"/>
        <v/>
      </c>
      <c r="J366" s="129" t="str">
        <f t="shared" si="11"/>
        <v/>
      </c>
    </row>
    <row r="367" spans="9:10" x14ac:dyDescent="0.25">
      <c r="I367" s="122" t="str">
        <f t="shared" si="10"/>
        <v/>
      </c>
      <c r="J367" s="129" t="str">
        <f t="shared" si="11"/>
        <v/>
      </c>
    </row>
    <row r="368" spans="9:10" x14ac:dyDescent="0.25">
      <c r="I368" s="122" t="str">
        <f t="shared" si="10"/>
        <v/>
      </c>
      <c r="J368" s="129" t="str">
        <f t="shared" si="11"/>
        <v/>
      </c>
    </row>
    <row r="369" spans="9:10" x14ac:dyDescent="0.25">
      <c r="I369" s="122" t="str">
        <f t="shared" si="10"/>
        <v/>
      </c>
      <c r="J369" s="129" t="str">
        <f t="shared" si="11"/>
        <v/>
      </c>
    </row>
    <row r="370" spans="9:10" x14ac:dyDescent="0.25">
      <c r="I370" s="122" t="str">
        <f t="shared" si="10"/>
        <v/>
      </c>
      <c r="J370" s="129" t="str">
        <f t="shared" si="11"/>
        <v/>
      </c>
    </row>
    <row r="371" spans="9:10" x14ac:dyDescent="0.25">
      <c r="I371" s="122" t="str">
        <f t="shared" si="10"/>
        <v/>
      </c>
      <c r="J371" s="129" t="str">
        <f t="shared" si="11"/>
        <v/>
      </c>
    </row>
    <row r="372" spans="9:10" x14ac:dyDescent="0.25">
      <c r="I372" s="122" t="str">
        <f t="shared" si="10"/>
        <v/>
      </c>
      <c r="J372" s="129" t="str">
        <f t="shared" si="11"/>
        <v/>
      </c>
    </row>
    <row r="373" spans="9:10" x14ac:dyDescent="0.25">
      <c r="I373" s="122" t="str">
        <f t="shared" si="10"/>
        <v/>
      </c>
      <c r="J373" s="129" t="str">
        <f t="shared" si="11"/>
        <v/>
      </c>
    </row>
    <row r="374" spans="9:10" x14ac:dyDescent="0.25">
      <c r="I374" s="122" t="str">
        <f t="shared" si="10"/>
        <v/>
      </c>
      <c r="J374" s="129" t="str">
        <f t="shared" si="11"/>
        <v/>
      </c>
    </row>
    <row r="375" spans="9:10" x14ac:dyDescent="0.25">
      <c r="I375" s="122" t="str">
        <f t="shared" si="10"/>
        <v/>
      </c>
      <c r="J375" s="129" t="str">
        <f t="shared" si="11"/>
        <v/>
      </c>
    </row>
    <row r="376" spans="9:10" x14ac:dyDescent="0.25">
      <c r="I376" s="122" t="str">
        <f t="shared" si="10"/>
        <v/>
      </c>
      <c r="J376" s="129" t="str">
        <f t="shared" si="11"/>
        <v/>
      </c>
    </row>
    <row r="377" spans="9:10" x14ac:dyDescent="0.25">
      <c r="I377" s="122" t="str">
        <f t="shared" si="10"/>
        <v/>
      </c>
      <c r="J377" s="129" t="str">
        <f t="shared" si="11"/>
        <v/>
      </c>
    </row>
    <row r="378" spans="9:10" x14ac:dyDescent="0.25">
      <c r="I378" s="122" t="str">
        <f t="shared" si="10"/>
        <v/>
      </c>
      <c r="J378" s="129" t="str">
        <f t="shared" si="11"/>
        <v/>
      </c>
    </row>
    <row r="379" spans="9:10" x14ac:dyDescent="0.25">
      <c r="I379" s="122" t="str">
        <f t="shared" si="10"/>
        <v/>
      </c>
      <c r="J379" s="129" t="str">
        <f t="shared" si="11"/>
        <v/>
      </c>
    </row>
    <row r="380" spans="9:10" x14ac:dyDescent="0.25">
      <c r="I380" s="122" t="str">
        <f t="shared" si="10"/>
        <v/>
      </c>
      <c r="J380" s="129" t="str">
        <f t="shared" si="11"/>
        <v/>
      </c>
    </row>
    <row r="381" spans="9:10" x14ac:dyDescent="0.25">
      <c r="I381" s="122" t="str">
        <f t="shared" ref="I381:I414" si="12">+IF(F381&gt;0,H381/F381,"")</f>
        <v/>
      </c>
      <c r="J381" s="129" t="str">
        <f t="shared" si="11"/>
        <v/>
      </c>
    </row>
    <row r="382" spans="9:10" x14ac:dyDescent="0.25">
      <c r="I382" s="122" t="str">
        <f t="shared" si="12"/>
        <v/>
      </c>
      <c r="J382" s="129" t="str">
        <f t="shared" si="11"/>
        <v/>
      </c>
    </row>
    <row r="383" spans="9:10" x14ac:dyDescent="0.25">
      <c r="I383" s="122" t="str">
        <f t="shared" si="12"/>
        <v/>
      </c>
      <c r="J383" s="129" t="str">
        <f t="shared" si="11"/>
        <v/>
      </c>
    </row>
    <row r="384" spans="9:10" x14ac:dyDescent="0.25">
      <c r="I384" s="122" t="str">
        <f t="shared" si="12"/>
        <v/>
      </c>
      <c r="J384" s="129" t="str">
        <f t="shared" si="11"/>
        <v/>
      </c>
    </row>
    <row r="385" spans="9:10" x14ac:dyDescent="0.25">
      <c r="I385" s="122" t="str">
        <f t="shared" si="12"/>
        <v/>
      </c>
      <c r="J385" s="129" t="str">
        <f t="shared" si="11"/>
        <v/>
      </c>
    </row>
    <row r="386" spans="9:10" x14ac:dyDescent="0.25">
      <c r="I386" s="122" t="str">
        <f t="shared" si="12"/>
        <v/>
      </c>
      <c r="J386" s="129" t="str">
        <f t="shared" si="11"/>
        <v/>
      </c>
    </row>
    <row r="387" spans="9:10" x14ac:dyDescent="0.25">
      <c r="I387" s="122" t="str">
        <f t="shared" si="12"/>
        <v/>
      </c>
      <c r="J387" s="129" t="str">
        <f t="shared" si="11"/>
        <v/>
      </c>
    </row>
    <row r="388" spans="9:10" x14ac:dyDescent="0.25">
      <c r="I388" s="122" t="str">
        <f t="shared" si="12"/>
        <v/>
      </c>
      <c r="J388" s="129" t="str">
        <f t="shared" si="11"/>
        <v/>
      </c>
    </row>
    <row r="389" spans="9:10" x14ac:dyDescent="0.25">
      <c r="I389" s="122" t="str">
        <f t="shared" si="12"/>
        <v/>
      </c>
      <c r="J389" s="129" t="str">
        <f t="shared" si="11"/>
        <v/>
      </c>
    </row>
    <row r="390" spans="9:10" x14ac:dyDescent="0.25">
      <c r="I390" s="122" t="str">
        <f t="shared" si="12"/>
        <v/>
      </c>
      <c r="J390" s="129" t="str">
        <f t="shared" si="11"/>
        <v/>
      </c>
    </row>
    <row r="391" spans="9:10" x14ac:dyDescent="0.25">
      <c r="I391" s="122" t="str">
        <f t="shared" si="12"/>
        <v/>
      </c>
      <c r="J391" s="129" t="str">
        <f t="shared" si="11"/>
        <v/>
      </c>
    </row>
    <row r="392" spans="9:10" x14ac:dyDescent="0.25">
      <c r="I392" s="122" t="str">
        <f t="shared" si="12"/>
        <v/>
      </c>
      <c r="J392" s="129" t="str">
        <f t="shared" si="11"/>
        <v/>
      </c>
    </row>
    <row r="393" spans="9:10" x14ac:dyDescent="0.25">
      <c r="I393" s="122" t="str">
        <f t="shared" si="12"/>
        <v/>
      </c>
      <c r="J393" s="129" t="str">
        <f t="shared" si="11"/>
        <v/>
      </c>
    </row>
    <row r="394" spans="9:10" x14ac:dyDescent="0.25">
      <c r="I394" s="122" t="str">
        <f t="shared" si="12"/>
        <v/>
      </c>
      <c r="J394" s="129" t="str">
        <f t="shared" ref="J394:J414" si="13">IF(I394="","",IF(I394&lt;=0.5,"Avance bajo",(IF(AND(I394&gt;0.5,I394&lt;=0.75),"Avance medio",IF(AND(I394&gt;0.75,I394&lt;=0.95),"Avance alto",IF(AND(I394&gt;0.95,I394&lt;=1),"Avance sobresaliente",IF(I394&gt;1,"Sobre ejecutado","")))))))</f>
        <v/>
      </c>
    </row>
    <row r="395" spans="9:10" x14ac:dyDescent="0.25">
      <c r="I395" s="122" t="str">
        <f t="shared" si="12"/>
        <v/>
      </c>
      <c r="J395" s="129" t="str">
        <f t="shared" si="13"/>
        <v/>
      </c>
    </row>
    <row r="396" spans="9:10" x14ac:dyDescent="0.25">
      <c r="I396" s="122" t="str">
        <f t="shared" si="12"/>
        <v/>
      </c>
      <c r="J396" s="129" t="str">
        <f t="shared" si="13"/>
        <v/>
      </c>
    </row>
    <row r="397" spans="9:10" x14ac:dyDescent="0.25">
      <c r="I397" s="122" t="str">
        <f t="shared" si="12"/>
        <v/>
      </c>
      <c r="J397" s="129" t="str">
        <f t="shared" si="13"/>
        <v/>
      </c>
    </row>
    <row r="398" spans="9:10" x14ac:dyDescent="0.25">
      <c r="I398" s="122" t="str">
        <f t="shared" si="12"/>
        <v/>
      </c>
      <c r="J398" s="129" t="str">
        <f t="shared" si="13"/>
        <v/>
      </c>
    </row>
    <row r="399" spans="9:10" x14ac:dyDescent="0.25">
      <c r="I399" s="122" t="str">
        <f t="shared" si="12"/>
        <v/>
      </c>
      <c r="J399" s="129" t="str">
        <f t="shared" si="13"/>
        <v/>
      </c>
    </row>
    <row r="400" spans="9:10" x14ac:dyDescent="0.25">
      <c r="I400" s="122" t="str">
        <f t="shared" si="12"/>
        <v/>
      </c>
      <c r="J400" s="129" t="str">
        <f t="shared" si="13"/>
        <v/>
      </c>
    </row>
    <row r="401" spans="9:10" x14ac:dyDescent="0.25">
      <c r="I401" s="122" t="str">
        <f t="shared" si="12"/>
        <v/>
      </c>
      <c r="J401" s="129" t="str">
        <f t="shared" si="13"/>
        <v/>
      </c>
    </row>
    <row r="402" spans="9:10" x14ac:dyDescent="0.25">
      <c r="I402" s="122" t="str">
        <f t="shared" si="12"/>
        <v/>
      </c>
      <c r="J402" s="129" t="str">
        <f t="shared" si="13"/>
        <v/>
      </c>
    </row>
    <row r="403" spans="9:10" x14ac:dyDescent="0.25">
      <c r="I403" s="122" t="str">
        <f t="shared" si="12"/>
        <v/>
      </c>
      <c r="J403" s="129" t="str">
        <f t="shared" si="13"/>
        <v/>
      </c>
    </row>
    <row r="404" spans="9:10" x14ac:dyDescent="0.25">
      <c r="I404" s="122" t="str">
        <f t="shared" si="12"/>
        <v/>
      </c>
      <c r="J404" s="129" t="str">
        <f t="shared" si="13"/>
        <v/>
      </c>
    </row>
    <row r="405" spans="9:10" x14ac:dyDescent="0.25">
      <c r="I405" s="122" t="str">
        <f t="shared" si="12"/>
        <v/>
      </c>
      <c r="J405" s="129" t="str">
        <f t="shared" si="13"/>
        <v/>
      </c>
    </row>
    <row r="406" spans="9:10" x14ac:dyDescent="0.25">
      <c r="I406" s="122" t="str">
        <f t="shared" si="12"/>
        <v/>
      </c>
      <c r="J406" s="129" t="str">
        <f t="shared" si="13"/>
        <v/>
      </c>
    </row>
    <row r="407" spans="9:10" x14ac:dyDescent="0.25">
      <c r="I407" s="122" t="str">
        <f t="shared" si="12"/>
        <v/>
      </c>
      <c r="J407" s="129" t="str">
        <f t="shared" si="13"/>
        <v/>
      </c>
    </row>
    <row r="408" spans="9:10" x14ac:dyDescent="0.25">
      <c r="I408" s="122" t="str">
        <f t="shared" si="12"/>
        <v/>
      </c>
      <c r="J408" s="129" t="str">
        <f t="shared" si="13"/>
        <v/>
      </c>
    </row>
    <row r="409" spans="9:10" x14ac:dyDescent="0.25">
      <c r="I409" s="122" t="str">
        <f t="shared" si="12"/>
        <v/>
      </c>
      <c r="J409" s="129" t="str">
        <f t="shared" si="13"/>
        <v/>
      </c>
    </row>
    <row r="410" spans="9:10" x14ac:dyDescent="0.25">
      <c r="I410" s="122" t="str">
        <f t="shared" si="12"/>
        <v/>
      </c>
      <c r="J410" s="129" t="str">
        <f t="shared" si="13"/>
        <v/>
      </c>
    </row>
    <row r="411" spans="9:10" x14ac:dyDescent="0.25">
      <c r="I411" s="122" t="str">
        <f t="shared" si="12"/>
        <v/>
      </c>
      <c r="J411" s="129" t="str">
        <f t="shared" si="13"/>
        <v/>
      </c>
    </row>
    <row r="412" spans="9:10" x14ac:dyDescent="0.25">
      <c r="I412" s="122" t="str">
        <f t="shared" si="12"/>
        <v/>
      </c>
      <c r="J412" s="129" t="str">
        <f t="shared" si="13"/>
        <v/>
      </c>
    </row>
    <row r="413" spans="9:10" x14ac:dyDescent="0.25">
      <c r="I413" s="122" t="str">
        <f t="shared" si="12"/>
        <v/>
      </c>
      <c r="J413" s="129" t="str">
        <f t="shared" si="13"/>
        <v/>
      </c>
    </row>
    <row r="414" spans="9:10" x14ac:dyDescent="0.25">
      <c r="I414" s="122" t="str">
        <f t="shared" si="12"/>
        <v/>
      </c>
      <c r="J414" s="129" t="str">
        <f t="shared" si="13"/>
        <v/>
      </c>
    </row>
  </sheetData>
  <mergeCells count="12">
    <mergeCell ref="I7:I8"/>
    <mergeCell ref="J7:J8"/>
    <mergeCell ref="A1:A4"/>
    <mergeCell ref="B1:D4"/>
    <mergeCell ref="E1:F1"/>
    <mergeCell ref="I1:J1"/>
    <mergeCell ref="E2:F2"/>
    <mergeCell ref="I2:J2"/>
    <mergeCell ref="E3:F3"/>
    <mergeCell ref="I3:J3"/>
    <mergeCell ref="E4:F4"/>
    <mergeCell ref="I4:J4"/>
  </mergeCells>
  <conditionalFormatting sqref="J9:J414">
    <cfRule type="containsText" dxfId="486" priority="1" operator="containsText" text="Avance sobresaliente">
      <formula>NOT(ISERROR(SEARCH("Avance sobresaliente",J9)))</formula>
    </cfRule>
    <cfRule type="containsText" dxfId="485" priority="2" operator="containsText" text="Avance alto">
      <formula>NOT(ISERROR(SEARCH("Avance alto",J9)))</formula>
    </cfRule>
    <cfRule type="containsText" dxfId="484" priority="3" operator="containsText" text="Avance medio">
      <formula>NOT(ISERROR(SEARCH("Avance medio",J9)))</formula>
    </cfRule>
    <cfRule type="containsText" dxfId="483" priority="4" operator="containsText" text="Avance Bajo">
      <formula>NOT(ISERROR(SEARCH("Avance Bajo",J9)))</formula>
    </cfRule>
  </conditionalFormatting>
  <pageMargins left="0.7" right="0.7" top="0.75" bottom="0.75" header="0.3" footer="0.3"/>
  <pageSetup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3553" r:id="rId5" name="Button 1">
              <controlPr defaultSize="0" print="0" autoFill="0" autoPict="0" macro="[0]!AvanceDep">
                <anchor moveWithCells="1" sizeWithCells="1">
                  <from>
                    <xdr:col>0</xdr:col>
                    <xdr:colOff>0</xdr:colOff>
                    <xdr:row>4</xdr:row>
                    <xdr:rowOff>9525</xdr:rowOff>
                  </from>
                  <to>
                    <xdr:col>2</xdr:col>
                    <xdr:colOff>76200</xdr:colOff>
                    <xdr:row>5</xdr:row>
                    <xdr:rowOff>133350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884E5-C2FC-43CF-A99E-0E8889BA50B2}">
  <sheetPr codeName="Hoja14"/>
  <dimension ref="A1:S414"/>
  <sheetViews>
    <sheetView showGridLines="0" zoomScale="85" zoomScaleNormal="85" workbookViewId="0">
      <selection activeCell="I9" sqref="I9"/>
    </sheetView>
  </sheetViews>
  <sheetFormatPr baseColWidth="10" defaultColWidth="11.42578125" defaultRowHeight="15" x14ac:dyDescent="0.25"/>
  <cols>
    <col min="1" max="1" width="31.5703125" style="105" customWidth="1"/>
    <col min="2" max="2" width="34" style="105" customWidth="1"/>
    <col min="3" max="3" width="31.5703125" style="105" customWidth="1"/>
    <col min="4" max="4" width="20" style="120" customWidth="1"/>
    <col min="5" max="5" width="10.7109375" style="120" customWidth="1"/>
    <col min="6" max="6" width="11.42578125" style="118" customWidth="1"/>
    <col min="7" max="7" width="11.42578125" style="118" hidden="1" customWidth="1"/>
    <col min="8" max="8" width="11.42578125" style="105" hidden="1" customWidth="1"/>
    <col min="9" max="9" width="13.85546875" style="122" customWidth="1"/>
    <col min="10" max="10" width="21.28515625" style="105" customWidth="1"/>
    <col min="11" max="16384" width="11.42578125" style="105"/>
  </cols>
  <sheetData>
    <row r="1" spans="1:19" x14ac:dyDescent="0.25">
      <c r="A1" s="262"/>
      <c r="B1" s="260" t="s">
        <v>1088</v>
      </c>
      <c r="C1" s="260"/>
      <c r="D1" s="260"/>
      <c r="E1" s="261" t="s">
        <v>169</v>
      </c>
      <c r="F1" s="261"/>
      <c r="G1" s="127"/>
      <c r="H1" s="128"/>
      <c r="I1" s="265" t="s">
        <v>175</v>
      </c>
      <c r="J1" s="265"/>
      <c r="Q1" s="125"/>
      <c r="R1" s="125"/>
      <c r="S1" s="125"/>
    </row>
    <row r="2" spans="1:19" x14ac:dyDescent="0.25">
      <c r="A2" s="263"/>
      <c r="B2" s="260"/>
      <c r="C2" s="260"/>
      <c r="D2" s="260"/>
      <c r="E2" s="261" t="s">
        <v>170</v>
      </c>
      <c r="F2" s="261"/>
      <c r="G2" s="127"/>
      <c r="H2" s="128"/>
      <c r="I2" s="265">
        <v>4</v>
      </c>
      <c r="J2" s="265"/>
      <c r="Q2" s="125"/>
      <c r="R2" s="125"/>
      <c r="S2" s="125"/>
    </row>
    <row r="3" spans="1:19" x14ac:dyDescent="0.25">
      <c r="A3" s="263"/>
      <c r="B3" s="260"/>
      <c r="C3" s="260"/>
      <c r="D3" s="260"/>
      <c r="E3" s="261" t="s">
        <v>171</v>
      </c>
      <c r="F3" s="261"/>
      <c r="G3" s="127"/>
      <c r="H3" s="128"/>
      <c r="I3" s="266">
        <v>43916</v>
      </c>
      <c r="J3" s="266"/>
      <c r="Q3" s="126"/>
      <c r="R3" s="126"/>
      <c r="S3" s="126"/>
    </row>
    <row r="4" spans="1:19" x14ac:dyDescent="0.25">
      <c r="A4" s="264"/>
      <c r="B4" s="260"/>
      <c r="C4" s="260"/>
      <c r="D4" s="260"/>
      <c r="E4" s="261" t="s">
        <v>172</v>
      </c>
      <c r="F4" s="261"/>
      <c r="G4" s="127"/>
      <c r="H4" s="128"/>
      <c r="I4" s="265" t="s">
        <v>173</v>
      </c>
      <c r="J4" s="265"/>
      <c r="Q4" s="125"/>
      <c r="R4" s="125"/>
      <c r="S4" s="125"/>
    </row>
    <row r="5" spans="1:19" x14ac:dyDescent="0.25">
      <c r="A5" s="177" t="s">
        <v>1080</v>
      </c>
      <c r="B5" s="174" t="s">
        <v>1079</v>
      </c>
    </row>
    <row r="6" spans="1:19" x14ac:dyDescent="0.25">
      <c r="N6" s="117"/>
    </row>
    <row r="7" spans="1:19" x14ac:dyDescent="0.25">
      <c r="A7" s="174"/>
      <c r="B7" s="174"/>
      <c r="C7" s="174"/>
      <c r="D7" s="174"/>
      <c r="E7" s="181" t="s">
        <v>1041</v>
      </c>
      <c r="F7" s="174"/>
      <c r="G7" s="105"/>
      <c r="H7" s="120"/>
      <c r="I7" s="259" t="s">
        <v>1044</v>
      </c>
      <c r="J7" s="259" t="s">
        <v>1045</v>
      </c>
    </row>
    <row r="8" spans="1:19" s="120" customFormat="1" ht="30" x14ac:dyDescent="0.25">
      <c r="A8" s="177" t="s">
        <v>0</v>
      </c>
      <c r="B8" s="180" t="s">
        <v>1</v>
      </c>
      <c r="C8" s="180" t="s">
        <v>2</v>
      </c>
      <c r="D8" s="180" t="s">
        <v>70</v>
      </c>
      <c r="E8" s="176" t="s">
        <v>1043</v>
      </c>
      <c r="F8" s="174" t="s">
        <v>1068</v>
      </c>
      <c r="G8" s="119" t="s">
        <v>1043</v>
      </c>
      <c r="H8" s="121" t="s">
        <v>1042</v>
      </c>
      <c r="I8" s="259"/>
      <c r="J8" s="259"/>
    </row>
    <row r="9" spans="1:19" x14ac:dyDescent="0.25">
      <c r="A9" s="174" t="s">
        <v>52</v>
      </c>
      <c r="B9" s="174"/>
      <c r="C9" s="174"/>
      <c r="D9" s="174"/>
      <c r="E9" s="179">
        <v>580</v>
      </c>
      <c r="F9" s="179">
        <v>580</v>
      </c>
      <c r="G9" s="116">
        <v>580</v>
      </c>
      <c r="H9" s="105">
        <v>580</v>
      </c>
      <c r="I9" s="123">
        <f>+IF(G9&gt;0,H9/G9,"")</f>
        <v>1</v>
      </c>
      <c r="J9" s="129" t="str">
        <f>IF(I9="","",IF(I9&lt;=0.5,"Avance bajo",(IF(AND(I9&gt;0.5,I9&lt;=0.75),"Avance medio",IF(AND(I9&gt;0.75,I9&lt;=0.95),"Avance alto",IF(AND(I9&gt;0.95,I9&lt;=1),"Avance sobresaliente",IF(I9&gt;1,"Sobre ejecutado","")))))))</f>
        <v>Avance sobresaliente</v>
      </c>
    </row>
    <row r="10" spans="1:19" x14ac:dyDescent="0.25">
      <c r="A10" s="174" t="s">
        <v>27</v>
      </c>
      <c r="B10" s="174"/>
      <c r="C10" s="174"/>
      <c r="D10" s="174"/>
      <c r="E10" s="179">
        <v>660</v>
      </c>
      <c r="F10" s="179">
        <v>660</v>
      </c>
      <c r="G10" s="116">
        <v>660</v>
      </c>
      <c r="H10" s="105">
        <v>660</v>
      </c>
      <c r="I10" s="129">
        <f t="shared" ref="I10:I73" si="0">+IF(G10&gt;0,H10/G10,"")</f>
        <v>1</v>
      </c>
      <c r="J10" s="129" t="str">
        <f t="shared" ref="J10:J73" si="1">IF(I10="","",IF(I10&lt;=0.5,"Avance bajo",(IF(AND(I10&gt;0.5,I10&lt;=0.75),"Avance medio",IF(AND(I10&gt;0.75,I10&lt;=0.95),"Avance alto",IF(AND(I10&gt;0.95,I10&lt;=1),"Avance sobresaliente",IF(I10&gt;1,"Sobre ejecutado","")))))))</f>
        <v>Avance sobresaliente</v>
      </c>
    </row>
    <row r="11" spans="1:19" x14ac:dyDescent="0.25">
      <c r="A11" s="174" t="s">
        <v>1040</v>
      </c>
      <c r="B11" s="174"/>
      <c r="C11" s="174"/>
      <c r="D11" s="174"/>
      <c r="E11" s="179">
        <v>1240</v>
      </c>
      <c r="F11" s="179">
        <v>1240</v>
      </c>
      <c r="G11" s="116">
        <v>1240</v>
      </c>
      <c r="H11" s="105">
        <v>1240</v>
      </c>
      <c r="I11" s="129">
        <f t="shared" si="0"/>
        <v>1</v>
      </c>
      <c r="J11" s="129" t="str">
        <f t="shared" si="1"/>
        <v>Avance sobresaliente</v>
      </c>
    </row>
    <row r="12" spans="1:19" x14ac:dyDescent="0.25">
      <c r="A12"/>
      <c r="B12"/>
      <c r="C12"/>
      <c r="D12"/>
      <c r="E12"/>
      <c r="F12"/>
      <c r="G12" s="116"/>
      <c r="I12" s="129" t="str">
        <f t="shared" si="0"/>
        <v/>
      </c>
      <c r="J12" s="129" t="str">
        <f t="shared" si="1"/>
        <v/>
      </c>
    </row>
    <row r="13" spans="1:19" x14ac:dyDescent="0.25">
      <c r="A13"/>
      <c r="B13"/>
      <c r="C13"/>
      <c r="D13"/>
      <c r="E13"/>
      <c r="F13"/>
      <c r="G13" s="116"/>
      <c r="I13" s="129" t="str">
        <f t="shared" si="0"/>
        <v/>
      </c>
      <c r="J13" s="129" t="str">
        <f t="shared" si="1"/>
        <v/>
      </c>
    </row>
    <row r="14" spans="1:19" x14ac:dyDescent="0.25">
      <c r="A14"/>
      <c r="B14"/>
      <c r="C14"/>
      <c r="D14"/>
      <c r="E14"/>
      <c r="F14"/>
      <c r="G14" s="116"/>
      <c r="I14" s="129" t="str">
        <f t="shared" si="0"/>
        <v/>
      </c>
      <c r="J14" s="129" t="str">
        <f t="shared" si="1"/>
        <v/>
      </c>
    </row>
    <row r="15" spans="1:19" x14ac:dyDescent="0.25">
      <c r="A15"/>
      <c r="B15"/>
      <c r="C15"/>
      <c r="D15"/>
      <c r="E15"/>
      <c r="F15"/>
      <c r="G15" s="116"/>
      <c r="I15" s="129" t="str">
        <f t="shared" si="0"/>
        <v/>
      </c>
      <c r="J15" s="129" t="str">
        <f t="shared" si="1"/>
        <v/>
      </c>
    </row>
    <row r="16" spans="1:19" x14ac:dyDescent="0.25">
      <c r="A16"/>
      <c r="B16"/>
      <c r="C16"/>
      <c r="D16"/>
      <c r="E16"/>
      <c r="F16"/>
      <c r="G16" s="116"/>
      <c r="I16" s="129" t="str">
        <f t="shared" si="0"/>
        <v/>
      </c>
      <c r="J16" s="129" t="str">
        <f t="shared" si="1"/>
        <v/>
      </c>
    </row>
    <row r="17" spans="1:10" x14ac:dyDescent="0.25">
      <c r="A17"/>
      <c r="B17"/>
      <c r="C17"/>
      <c r="D17"/>
      <c r="E17"/>
      <c r="F17"/>
      <c r="G17" s="116"/>
      <c r="I17" s="129" t="str">
        <f t="shared" si="0"/>
        <v/>
      </c>
      <c r="J17" s="129" t="str">
        <f t="shared" si="1"/>
        <v/>
      </c>
    </row>
    <row r="18" spans="1:10" x14ac:dyDescent="0.25">
      <c r="A18"/>
      <c r="B18"/>
      <c r="C18"/>
      <c r="D18"/>
      <c r="E18"/>
      <c r="F18"/>
      <c r="G18" s="116"/>
      <c r="I18" s="129" t="str">
        <f t="shared" si="0"/>
        <v/>
      </c>
      <c r="J18" s="129" t="str">
        <f t="shared" si="1"/>
        <v/>
      </c>
    </row>
    <row r="19" spans="1:10" x14ac:dyDescent="0.25">
      <c r="A19"/>
      <c r="B19"/>
      <c r="C19"/>
      <c r="D19"/>
      <c r="E19"/>
      <c r="F19"/>
      <c r="G19" s="104"/>
      <c r="I19" s="129" t="str">
        <f t="shared" si="0"/>
        <v/>
      </c>
      <c r="J19" s="129" t="str">
        <f t="shared" si="1"/>
        <v/>
      </c>
    </row>
    <row r="20" spans="1:10" x14ac:dyDescent="0.25">
      <c r="A20"/>
      <c r="B20"/>
      <c r="C20"/>
      <c r="D20"/>
      <c r="E20"/>
      <c r="F20"/>
      <c r="G20" s="104"/>
      <c r="I20" s="129" t="str">
        <f t="shared" si="0"/>
        <v/>
      </c>
      <c r="J20" s="129" t="str">
        <f t="shared" si="1"/>
        <v/>
      </c>
    </row>
    <row r="21" spans="1:10" x14ac:dyDescent="0.25">
      <c r="A21"/>
      <c r="B21"/>
      <c r="C21"/>
      <c r="D21"/>
      <c r="E21"/>
      <c r="F21"/>
      <c r="G21" s="104"/>
      <c r="I21" s="129" t="str">
        <f t="shared" si="0"/>
        <v/>
      </c>
      <c r="J21" s="129" t="str">
        <f t="shared" si="1"/>
        <v/>
      </c>
    </row>
    <row r="22" spans="1:10" x14ac:dyDescent="0.25">
      <c r="A22"/>
      <c r="B22"/>
      <c r="C22"/>
      <c r="D22"/>
      <c r="E22"/>
      <c r="F22"/>
      <c r="G22" s="104"/>
      <c r="I22" s="129" t="str">
        <f t="shared" si="0"/>
        <v/>
      </c>
      <c r="J22" s="129" t="str">
        <f t="shared" si="1"/>
        <v/>
      </c>
    </row>
    <row r="23" spans="1:10" x14ac:dyDescent="0.25">
      <c r="A23"/>
      <c r="B23"/>
      <c r="C23"/>
      <c r="D23"/>
      <c r="E23"/>
      <c r="F23"/>
      <c r="G23" s="104"/>
      <c r="I23" s="129" t="str">
        <f t="shared" si="0"/>
        <v/>
      </c>
      <c r="J23" s="129" t="str">
        <f t="shared" si="1"/>
        <v/>
      </c>
    </row>
    <row r="24" spans="1:10" x14ac:dyDescent="0.25">
      <c r="A24"/>
      <c r="B24"/>
      <c r="C24"/>
      <c r="D24"/>
      <c r="E24"/>
      <c r="F24"/>
      <c r="G24" s="104"/>
      <c r="I24" s="129" t="str">
        <f t="shared" si="0"/>
        <v/>
      </c>
      <c r="J24" s="129" t="str">
        <f t="shared" si="1"/>
        <v/>
      </c>
    </row>
    <row r="25" spans="1:10" x14ac:dyDescent="0.25">
      <c r="A25"/>
      <c r="B25"/>
      <c r="C25"/>
      <c r="D25"/>
      <c r="E25"/>
      <c r="F25"/>
      <c r="G25" s="104"/>
      <c r="I25" s="129" t="str">
        <f t="shared" si="0"/>
        <v/>
      </c>
      <c r="J25" s="129" t="str">
        <f t="shared" si="1"/>
        <v/>
      </c>
    </row>
    <row r="26" spans="1:10" x14ac:dyDescent="0.25">
      <c r="A26"/>
      <c r="B26"/>
      <c r="C26"/>
      <c r="D26"/>
      <c r="E26"/>
      <c r="F26"/>
      <c r="G26" s="104"/>
      <c r="I26" s="129" t="str">
        <f t="shared" si="0"/>
        <v/>
      </c>
      <c r="J26" s="129" t="str">
        <f t="shared" si="1"/>
        <v/>
      </c>
    </row>
    <row r="27" spans="1:10" x14ac:dyDescent="0.25">
      <c r="A27"/>
      <c r="B27"/>
      <c r="C27"/>
      <c r="D27"/>
      <c r="E27"/>
      <c r="F27"/>
      <c r="G27" s="104"/>
      <c r="I27" s="129" t="str">
        <f t="shared" si="0"/>
        <v/>
      </c>
      <c r="J27" s="129" t="str">
        <f t="shared" si="1"/>
        <v/>
      </c>
    </row>
    <row r="28" spans="1:10" x14ac:dyDescent="0.25">
      <c r="A28" s="104"/>
      <c r="B28" s="104"/>
      <c r="C28" s="104"/>
      <c r="D28" s="104"/>
      <c r="E28" s="104"/>
      <c r="F28" s="104"/>
      <c r="G28" s="104"/>
      <c r="I28" s="129" t="str">
        <f t="shared" si="0"/>
        <v/>
      </c>
      <c r="J28" s="129" t="str">
        <f t="shared" si="1"/>
        <v/>
      </c>
    </row>
    <row r="29" spans="1:10" x14ac:dyDescent="0.25">
      <c r="A29" s="104"/>
      <c r="B29" s="104"/>
      <c r="C29" s="104"/>
      <c r="D29" s="104"/>
      <c r="E29" s="104"/>
      <c r="F29" s="104"/>
      <c r="G29" s="104"/>
      <c r="I29" s="129" t="str">
        <f t="shared" si="0"/>
        <v/>
      </c>
      <c r="J29" s="129" t="str">
        <f t="shared" si="1"/>
        <v/>
      </c>
    </row>
    <row r="30" spans="1:10" x14ac:dyDescent="0.25">
      <c r="A30" s="104"/>
      <c r="B30" s="104"/>
      <c r="C30" s="104"/>
      <c r="D30" s="104"/>
      <c r="E30" s="104"/>
      <c r="F30" s="104"/>
      <c r="G30" s="104"/>
      <c r="I30" s="129" t="str">
        <f t="shared" si="0"/>
        <v/>
      </c>
      <c r="J30" s="129" t="str">
        <f t="shared" si="1"/>
        <v/>
      </c>
    </row>
    <row r="31" spans="1:10" x14ac:dyDescent="0.25">
      <c r="A31" s="104"/>
      <c r="B31" s="104"/>
      <c r="C31" s="104"/>
      <c r="D31" s="104"/>
      <c r="E31" s="104"/>
      <c r="F31" s="104"/>
      <c r="G31" s="104"/>
      <c r="I31" s="129" t="str">
        <f t="shared" si="0"/>
        <v/>
      </c>
      <c r="J31" s="129" t="str">
        <f t="shared" si="1"/>
        <v/>
      </c>
    </row>
    <row r="32" spans="1:10" x14ac:dyDescent="0.25">
      <c r="A32" s="104"/>
      <c r="B32" s="104"/>
      <c r="C32" s="104"/>
      <c r="D32" s="104"/>
      <c r="E32" s="104"/>
      <c r="F32" s="104"/>
      <c r="G32" s="104"/>
      <c r="I32" s="129" t="str">
        <f t="shared" si="0"/>
        <v/>
      </c>
      <c r="J32" s="129" t="str">
        <f t="shared" si="1"/>
        <v/>
      </c>
    </row>
    <row r="33" spans="1:10" x14ac:dyDescent="0.25">
      <c r="A33" s="104"/>
      <c r="B33" s="104"/>
      <c r="C33" s="104"/>
      <c r="D33" s="104"/>
      <c r="E33" s="104"/>
      <c r="F33" s="104"/>
      <c r="G33" s="104"/>
      <c r="I33" s="129" t="str">
        <f t="shared" si="0"/>
        <v/>
      </c>
      <c r="J33" s="129" t="str">
        <f t="shared" si="1"/>
        <v/>
      </c>
    </row>
    <row r="34" spans="1:10" x14ac:dyDescent="0.25">
      <c r="A34" s="104"/>
      <c r="B34" s="104"/>
      <c r="C34" s="104"/>
      <c r="D34" s="104"/>
      <c r="E34" s="104"/>
      <c r="F34" s="104"/>
      <c r="G34" s="104"/>
      <c r="I34" s="129" t="str">
        <f t="shared" si="0"/>
        <v/>
      </c>
      <c r="J34" s="129" t="str">
        <f t="shared" si="1"/>
        <v/>
      </c>
    </row>
    <row r="35" spans="1:10" x14ac:dyDescent="0.25">
      <c r="A35" s="104"/>
      <c r="B35" s="104"/>
      <c r="C35" s="104"/>
      <c r="D35" s="104"/>
      <c r="E35" s="104"/>
      <c r="F35" s="104"/>
      <c r="G35" s="104"/>
      <c r="I35" s="129" t="str">
        <f t="shared" si="0"/>
        <v/>
      </c>
      <c r="J35" s="129" t="str">
        <f t="shared" si="1"/>
        <v/>
      </c>
    </row>
    <row r="36" spans="1:10" x14ac:dyDescent="0.25">
      <c r="A36" s="104"/>
      <c r="B36" s="104"/>
      <c r="C36" s="104"/>
      <c r="D36" s="104"/>
      <c r="E36" s="104"/>
      <c r="F36" s="104"/>
      <c r="G36" s="104"/>
      <c r="I36" s="129" t="str">
        <f t="shared" si="0"/>
        <v/>
      </c>
      <c r="J36" s="129" t="str">
        <f t="shared" si="1"/>
        <v/>
      </c>
    </row>
    <row r="37" spans="1:10" x14ac:dyDescent="0.25">
      <c r="A37" s="104"/>
      <c r="B37" s="104"/>
      <c r="C37" s="104"/>
      <c r="D37" s="104"/>
      <c r="E37" s="104"/>
      <c r="F37" s="104"/>
      <c r="G37" s="104"/>
      <c r="I37" s="129" t="str">
        <f t="shared" si="0"/>
        <v/>
      </c>
      <c r="J37" s="129" t="str">
        <f t="shared" si="1"/>
        <v/>
      </c>
    </row>
    <row r="38" spans="1:10" x14ac:dyDescent="0.25">
      <c r="A38" s="104"/>
      <c r="B38" s="104"/>
      <c r="C38" s="104"/>
      <c r="D38" s="104"/>
      <c r="E38" s="104"/>
      <c r="F38" s="104"/>
      <c r="G38" s="104"/>
      <c r="I38" s="129" t="str">
        <f t="shared" si="0"/>
        <v/>
      </c>
      <c r="J38" s="129" t="str">
        <f t="shared" si="1"/>
        <v/>
      </c>
    </row>
    <row r="39" spans="1:10" x14ac:dyDescent="0.25">
      <c r="A39" s="104"/>
      <c r="B39" s="104"/>
      <c r="C39" s="104"/>
      <c r="D39" s="104"/>
      <c r="E39" s="104"/>
      <c r="F39" s="104"/>
      <c r="G39" s="104"/>
      <c r="I39" s="129" t="str">
        <f t="shared" si="0"/>
        <v/>
      </c>
      <c r="J39" s="129" t="str">
        <f t="shared" si="1"/>
        <v/>
      </c>
    </row>
    <row r="40" spans="1:10" x14ac:dyDescent="0.25">
      <c r="A40" s="104"/>
      <c r="B40" s="104"/>
      <c r="C40" s="104"/>
      <c r="D40" s="104"/>
      <c r="E40" s="104"/>
      <c r="F40" s="104"/>
      <c r="G40" s="104"/>
      <c r="I40" s="129" t="str">
        <f t="shared" si="0"/>
        <v/>
      </c>
      <c r="J40" s="129" t="str">
        <f t="shared" si="1"/>
        <v/>
      </c>
    </row>
    <row r="41" spans="1:10" x14ac:dyDescent="0.25">
      <c r="A41" s="104"/>
      <c r="B41" s="104"/>
      <c r="C41" s="104"/>
      <c r="D41" s="104"/>
      <c r="E41" s="104"/>
      <c r="F41" s="104"/>
      <c r="G41" s="104"/>
      <c r="I41" s="129" t="str">
        <f t="shared" si="0"/>
        <v/>
      </c>
      <c r="J41" s="129" t="str">
        <f t="shared" si="1"/>
        <v/>
      </c>
    </row>
    <row r="42" spans="1:10" x14ac:dyDescent="0.25">
      <c r="A42" s="104"/>
      <c r="B42" s="104"/>
      <c r="C42" s="104"/>
      <c r="D42" s="104"/>
      <c r="E42" s="104"/>
      <c r="F42" s="104"/>
      <c r="G42" s="104"/>
      <c r="I42" s="129" t="str">
        <f t="shared" si="0"/>
        <v/>
      </c>
      <c r="J42" s="129" t="str">
        <f t="shared" si="1"/>
        <v/>
      </c>
    </row>
    <row r="43" spans="1:10" x14ac:dyDescent="0.25">
      <c r="A43" s="104"/>
      <c r="B43" s="104"/>
      <c r="C43" s="104"/>
      <c r="D43" s="104"/>
      <c r="E43" s="104"/>
      <c r="F43" s="104"/>
      <c r="G43" s="104"/>
      <c r="I43" s="129" t="str">
        <f t="shared" si="0"/>
        <v/>
      </c>
      <c r="J43" s="129" t="str">
        <f t="shared" si="1"/>
        <v/>
      </c>
    </row>
    <row r="44" spans="1:10" x14ac:dyDescent="0.25">
      <c r="A44" s="104"/>
      <c r="B44" s="104"/>
      <c r="C44" s="104"/>
      <c r="D44" s="104"/>
      <c r="E44" s="104"/>
      <c r="F44" s="104"/>
      <c r="G44" s="104"/>
      <c r="I44" s="129" t="str">
        <f t="shared" si="0"/>
        <v/>
      </c>
      <c r="J44" s="129" t="str">
        <f t="shared" si="1"/>
        <v/>
      </c>
    </row>
    <row r="45" spans="1:10" x14ac:dyDescent="0.25">
      <c r="A45" s="104"/>
      <c r="B45" s="104"/>
      <c r="C45" s="104"/>
      <c r="D45" s="104"/>
      <c r="E45" s="104"/>
      <c r="F45" s="104"/>
      <c r="G45" s="104"/>
      <c r="I45" s="129" t="str">
        <f t="shared" si="0"/>
        <v/>
      </c>
      <c r="J45" s="129" t="str">
        <f t="shared" si="1"/>
        <v/>
      </c>
    </row>
    <row r="46" spans="1:10" x14ac:dyDescent="0.25">
      <c r="A46" s="104"/>
      <c r="B46" s="104"/>
      <c r="C46" s="104"/>
      <c r="D46" s="104"/>
      <c r="E46" s="104"/>
      <c r="F46" s="104"/>
      <c r="G46" s="104"/>
      <c r="I46" s="129" t="str">
        <f t="shared" si="0"/>
        <v/>
      </c>
      <c r="J46" s="129" t="str">
        <f t="shared" si="1"/>
        <v/>
      </c>
    </row>
    <row r="47" spans="1:10" x14ac:dyDescent="0.25">
      <c r="A47" s="104"/>
      <c r="B47" s="104"/>
      <c r="C47" s="104"/>
      <c r="D47" s="104"/>
      <c r="E47" s="104"/>
      <c r="F47" s="104"/>
      <c r="G47" s="104"/>
      <c r="I47" s="129" t="str">
        <f t="shared" si="0"/>
        <v/>
      </c>
      <c r="J47" s="129" t="str">
        <f t="shared" si="1"/>
        <v/>
      </c>
    </row>
    <row r="48" spans="1:10" x14ac:dyDescent="0.25">
      <c r="A48" s="104"/>
      <c r="B48" s="104"/>
      <c r="C48" s="104"/>
      <c r="D48" s="104"/>
      <c r="E48" s="104"/>
      <c r="F48" s="104"/>
      <c r="G48" s="104"/>
      <c r="I48" s="129" t="str">
        <f t="shared" si="0"/>
        <v/>
      </c>
      <c r="J48" s="129" t="str">
        <f t="shared" si="1"/>
        <v/>
      </c>
    </row>
    <row r="49" spans="1:10" x14ac:dyDescent="0.25">
      <c r="A49" s="104"/>
      <c r="B49" s="104"/>
      <c r="C49" s="104"/>
      <c r="D49" s="104"/>
      <c r="E49" s="104"/>
      <c r="F49" s="104"/>
      <c r="G49" s="104"/>
      <c r="I49" s="129" t="str">
        <f t="shared" si="0"/>
        <v/>
      </c>
      <c r="J49" s="129" t="str">
        <f t="shared" si="1"/>
        <v/>
      </c>
    </row>
    <row r="50" spans="1:10" x14ac:dyDescent="0.25">
      <c r="A50" s="104"/>
      <c r="B50" s="104"/>
      <c r="C50" s="104"/>
      <c r="D50" s="104"/>
      <c r="E50" s="104"/>
      <c r="F50" s="104"/>
      <c r="G50" s="104"/>
      <c r="I50" s="129" t="str">
        <f t="shared" si="0"/>
        <v/>
      </c>
      <c r="J50" s="129" t="str">
        <f t="shared" si="1"/>
        <v/>
      </c>
    </row>
    <row r="51" spans="1:10" x14ac:dyDescent="0.25">
      <c r="A51" s="104"/>
      <c r="B51" s="104"/>
      <c r="C51" s="104"/>
      <c r="D51" s="104"/>
      <c r="E51" s="104"/>
      <c r="F51" s="104"/>
      <c r="G51" s="104"/>
      <c r="I51" s="129" t="str">
        <f t="shared" si="0"/>
        <v/>
      </c>
      <c r="J51" s="129" t="str">
        <f t="shared" si="1"/>
        <v/>
      </c>
    </row>
    <row r="52" spans="1:10" x14ac:dyDescent="0.25">
      <c r="A52" s="104"/>
      <c r="B52" s="104"/>
      <c r="C52" s="104"/>
      <c r="D52" s="104"/>
      <c r="E52" s="104"/>
      <c r="F52" s="104"/>
      <c r="G52" s="104"/>
      <c r="I52" s="129" t="str">
        <f t="shared" si="0"/>
        <v/>
      </c>
      <c r="J52" s="129" t="str">
        <f t="shared" si="1"/>
        <v/>
      </c>
    </row>
    <row r="53" spans="1:10" x14ac:dyDescent="0.25">
      <c r="A53" s="104"/>
      <c r="B53" s="104"/>
      <c r="C53" s="104"/>
      <c r="D53" s="104"/>
      <c r="E53" s="104"/>
      <c r="F53" s="104"/>
      <c r="G53" s="104"/>
      <c r="I53" s="129" t="str">
        <f t="shared" si="0"/>
        <v/>
      </c>
      <c r="J53" s="129" t="str">
        <f t="shared" si="1"/>
        <v/>
      </c>
    </row>
    <row r="54" spans="1:10" x14ac:dyDescent="0.25">
      <c r="A54" s="104"/>
      <c r="B54" s="104"/>
      <c r="C54" s="104"/>
      <c r="D54" s="104"/>
      <c r="E54" s="104"/>
      <c r="F54" s="104"/>
      <c r="G54" s="104"/>
      <c r="I54" s="129" t="str">
        <f t="shared" si="0"/>
        <v/>
      </c>
      <c r="J54" s="129" t="str">
        <f t="shared" si="1"/>
        <v/>
      </c>
    </row>
    <row r="55" spans="1:10" x14ac:dyDescent="0.25">
      <c r="A55" s="104"/>
      <c r="B55" s="104"/>
      <c r="C55" s="104"/>
      <c r="D55" s="104"/>
      <c r="E55" s="104"/>
      <c r="F55" s="104"/>
      <c r="G55" s="104"/>
      <c r="I55" s="129" t="str">
        <f t="shared" si="0"/>
        <v/>
      </c>
      <c r="J55" s="129" t="str">
        <f t="shared" si="1"/>
        <v/>
      </c>
    </row>
    <row r="56" spans="1:10" x14ac:dyDescent="0.25">
      <c r="A56" s="104"/>
      <c r="B56" s="104"/>
      <c r="C56" s="104"/>
      <c r="D56" s="104"/>
      <c r="E56" s="104"/>
      <c r="F56" s="104"/>
      <c r="G56" s="104"/>
      <c r="I56" s="129" t="str">
        <f t="shared" si="0"/>
        <v/>
      </c>
      <c r="J56" s="129" t="str">
        <f t="shared" si="1"/>
        <v/>
      </c>
    </row>
    <row r="57" spans="1:10" x14ac:dyDescent="0.25">
      <c r="A57" s="104"/>
      <c r="B57" s="104"/>
      <c r="C57" s="104"/>
      <c r="D57" s="104"/>
      <c r="E57" s="104"/>
      <c r="F57" s="104"/>
      <c r="G57" s="104"/>
      <c r="I57" s="129" t="str">
        <f t="shared" si="0"/>
        <v/>
      </c>
      <c r="J57" s="129" t="str">
        <f t="shared" si="1"/>
        <v/>
      </c>
    </row>
    <row r="58" spans="1:10" x14ac:dyDescent="0.25">
      <c r="A58" s="104"/>
      <c r="B58" s="104"/>
      <c r="C58" s="104"/>
      <c r="D58" s="104"/>
      <c r="E58" s="104"/>
      <c r="F58" s="104"/>
      <c r="G58" s="104"/>
      <c r="I58" s="129" t="str">
        <f t="shared" si="0"/>
        <v/>
      </c>
      <c r="J58" s="129" t="str">
        <f t="shared" si="1"/>
        <v/>
      </c>
    </row>
    <row r="59" spans="1:10" x14ac:dyDescent="0.25">
      <c r="A59" s="104"/>
      <c r="B59" s="104"/>
      <c r="C59" s="104"/>
      <c r="D59" s="104"/>
      <c r="E59" s="104"/>
      <c r="F59" s="104"/>
      <c r="G59" s="104"/>
      <c r="I59" s="129" t="str">
        <f t="shared" si="0"/>
        <v/>
      </c>
      <c r="J59" s="129" t="str">
        <f t="shared" si="1"/>
        <v/>
      </c>
    </row>
    <row r="60" spans="1:10" x14ac:dyDescent="0.25">
      <c r="A60" s="104"/>
      <c r="B60" s="104"/>
      <c r="C60" s="104"/>
      <c r="D60" s="104"/>
      <c r="E60" s="104"/>
      <c r="F60" s="104"/>
      <c r="G60" s="104"/>
      <c r="I60" s="129" t="str">
        <f t="shared" si="0"/>
        <v/>
      </c>
      <c r="J60" s="129" t="str">
        <f t="shared" si="1"/>
        <v/>
      </c>
    </row>
    <row r="61" spans="1:10" x14ac:dyDescent="0.25">
      <c r="A61" s="104"/>
      <c r="B61" s="104"/>
      <c r="C61" s="104"/>
      <c r="D61" s="104"/>
      <c r="E61" s="104"/>
      <c r="F61" s="104"/>
      <c r="G61" s="104"/>
      <c r="I61" s="129" t="str">
        <f t="shared" si="0"/>
        <v/>
      </c>
      <c r="J61" s="129" t="str">
        <f t="shared" si="1"/>
        <v/>
      </c>
    </row>
    <row r="62" spans="1:10" x14ac:dyDescent="0.25">
      <c r="A62" s="104"/>
      <c r="B62" s="104"/>
      <c r="C62" s="104"/>
      <c r="D62" s="104"/>
      <c r="E62" s="104"/>
      <c r="F62" s="104"/>
      <c r="G62" s="104"/>
      <c r="I62" s="129" t="str">
        <f t="shared" si="0"/>
        <v/>
      </c>
      <c r="J62" s="129" t="str">
        <f t="shared" si="1"/>
        <v/>
      </c>
    </row>
    <row r="63" spans="1:10" x14ac:dyDescent="0.25">
      <c r="A63" s="104"/>
      <c r="B63" s="104"/>
      <c r="C63" s="104"/>
      <c r="D63" s="104"/>
      <c r="E63" s="104"/>
      <c r="F63" s="104"/>
      <c r="G63" s="104"/>
      <c r="I63" s="129" t="str">
        <f t="shared" si="0"/>
        <v/>
      </c>
      <c r="J63" s="129" t="str">
        <f t="shared" si="1"/>
        <v/>
      </c>
    </row>
    <row r="64" spans="1:10" x14ac:dyDescent="0.25">
      <c r="A64" s="104"/>
      <c r="B64" s="104"/>
      <c r="C64" s="104"/>
      <c r="D64" s="104"/>
      <c r="E64" s="104"/>
      <c r="F64" s="104"/>
      <c r="G64" s="104"/>
      <c r="I64" s="129" t="str">
        <f t="shared" si="0"/>
        <v/>
      </c>
      <c r="J64" s="129" t="str">
        <f t="shared" si="1"/>
        <v/>
      </c>
    </row>
    <row r="65" spans="1:10" x14ac:dyDescent="0.25">
      <c r="A65" s="104"/>
      <c r="B65" s="104"/>
      <c r="C65" s="104"/>
      <c r="D65" s="104"/>
      <c r="E65" s="104"/>
      <c r="F65" s="104"/>
      <c r="G65" s="104"/>
      <c r="I65" s="129" t="str">
        <f t="shared" si="0"/>
        <v/>
      </c>
      <c r="J65" s="129" t="str">
        <f t="shared" si="1"/>
        <v/>
      </c>
    </row>
    <row r="66" spans="1:10" x14ac:dyDescent="0.25">
      <c r="A66" s="104"/>
      <c r="B66" s="104"/>
      <c r="C66" s="104"/>
      <c r="D66" s="104"/>
      <c r="E66" s="104"/>
      <c r="F66" s="104"/>
      <c r="G66" s="104"/>
      <c r="I66" s="129" t="str">
        <f t="shared" si="0"/>
        <v/>
      </c>
      <c r="J66" s="129" t="str">
        <f t="shared" si="1"/>
        <v/>
      </c>
    </row>
    <row r="67" spans="1:10" x14ac:dyDescent="0.25">
      <c r="A67" s="104"/>
      <c r="B67" s="104"/>
      <c r="C67" s="104"/>
      <c r="D67" s="104"/>
      <c r="E67" s="104"/>
      <c r="F67" s="104"/>
      <c r="G67" s="104"/>
      <c r="I67" s="129" t="str">
        <f t="shared" si="0"/>
        <v/>
      </c>
      <c r="J67" s="129" t="str">
        <f t="shared" si="1"/>
        <v/>
      </c>
    </row>
    <row r="68" spans="1:10" x14ac:dyDescent="0.25">
      <c r="A68" s="104"/>
      <c r="B68" s="104"/>
      <c r="C68" s="104"/>
      <c r="D68" s="104"/>
      <c r="E68" s="104"/>
      <c r="F68" s="104"/>
      <c r="G68" s="104"/>
      <c r="I68" s="129" t="str">
        <f t="shared" si="0"/>
        <v/>
      </c>
      <c r="J68" s="129" t="str">
        <f t="shared" si="1"/>
        <v/>
      </c>
    </row>
    <row r="69" spans="1:10" x14ac:dyDescent="0.25">
      <c r="A69" s="104"/>
      <c r="B69" s="104"/>
      <c r="C69" s="104"/>
      <c r="D69" s="104"/>
      <c r="E69" s="104"/>
      <c r="F69" s="104"/>
      <c r="G69" s="104"/>
      <c r="I69" s="129" t="str">
        <f t="shared" si="0"/>
        <v/>
      </c>
      <c r="J69" s="129" t="str">
        <f t="shared" si="1"/>
        <v/>
      </c>
    </row>
    <row r="70" spans="1:10" x14ac:dyDescent="0.25">
      <c r="A70" s="104"/>
      <c r="B70" s="104"/>
      <c r="C70" s="104"/>
      <c r="D70" s="104"/>
      <c r="E70" s="104"/>
      <c r="F70" s="104"/>
      <c r="G70" s="104"/>
      <c r="I70" s="129" t="str">
        <f t="shared" si="0"/>
        <v/>
      </c>
      <c r="J70" s="129" t="str">
        <f t="shared" si="1"/>
        <v/>
      </c>
    </row>
    <row r="71" spans="1:10" x14ac:dyDescent="0.25">
      <c r="A71" s="104"/>
      <c r="B71" s="104"/>
      <c r="C71" s="104"/>
      <c r="D71" s="104"/>
      <c r="E71" s="104"/>
      <c r="F71" s="104"/>
      <c r="G71" s="104"/>
      <c r="I71" s="129" t="str">
        <f t="shared" si="0"/>
        <v/>
      </c>
      <c r="J71" s="129" t="str">
        <f t="shared" si="1"/>
        <v/>
      </c>
    </row>
    <row r="72" spans="1:10" x14ac:dyDescent="0.25">
      <c r="A72" s="104"/>
      <c r="B72" s="104"/>
      <c r="C72" s="104"/>
      <c r="D72" s="104"/>
      <c r="E72" s="104"/>
      <c r="F72" s="104"/>
      <c r="G72" s="104"/>
      <c r="I72" s="129" t="str">
        <f t="shared" si="0"/>
        <v/>
      </c>
      <c r="J72" s="129" t="str">
        <f t="shared" si="1"/>
        <v/>
      </c>
    </row>
    <row r="73" spans="1:10" x14ac:dyDescent="0.25">
      <c r="A73" s="104"/>
      <c r="B73" s="104"/>
      <c r="C73" s="104"/>
      <c r="D73" s="104"/>
      <c r="E73" s="104"/>
      <c r="F73" s="104"/>
      <c r="G73" s="104"/>
      <c r="I73" s="129" t="str">
        <f t="shared" si="0"/>
        <v/>
      </c>
      <c r="J73" s="129" t="str">
        <f t="shared" si="1"/>
        <v/>
      </c>
    </row>
    <row r="74" spans="1:10" x14ac:dyDescent="0.25">
      <c r="A74" s="104"/>
      <c r="B74" s="104"/>
      <c r="C74" s="104"/>
      <c r="D74" s="104"/>
      <c r="E74" s="104"/>
      <c r="F74" s="104"/>
      <c r="G74" s="104"/>
      <c r="I74" s="129" t="str">
        <f t="shared" ref="I74:I137" si="2">+IF(G74&gt;0,H74/G74,"")</f>
        <v/>
      </c>
      <c r="J74" s="129" t="str">
        <f t="shared" ref="J74:J137" si="3">IF(I74="","",IF(I74&lt;=0.5,"Avance bajo",(IF(AND(I74&gt;0.5,I74&lt;=0.75),"Avance medio",IF(AND(I74&gt;0.75,I74&lt;=0.95),"Avance alto",IF(AND(I74&gt;0.95,I74&lt;=1),"Avance sobresaliente",IF(I74&gt;1,"Sobre ejecutado","")))))))</f>
        <v/>
      </c>
    </row>
    <row r="75" spans="1:10" x14ac:dyDescent="0.25">
      <c r="A75" s="104"/>
      <c r="B75" s="104"/>
      <c r="C75" s="104"/>
      <c r="D75" s="104"/>
      <c r="E75" s="104"/>
      <c r="F75" s="104"/>
      <c r="G75" s="104"/>
      <c r="I75" s="129" t="str">
        <f t="shared" si="2"/>
        <v/>
      </c>
      <c r="J75" s="129" t="str">
        <f t="shared" si="3"/>
        <v/>
      </c>
    </row>
    <row r="76" spans="1:10" x14ac:dyDescent="0.25">
      <c r="A76" s="104"/>
      <c r="B76" s="104"/>
      <c r="C76" s="104"/>
      <c r="D76" s="104"/>
      <c r="E76" s="104"/>
      <c r="F76" s="104"/>
      <c r="G76" s="104"/>
      <c r="I76" s="129" t="str">
        <f t="shared" si="2"/>
        <v/>
      </c>
      <c r="J76" s="129" t="str">
        <f t="shared" si="3"/>
        <v/>
      </c>
    </row>
    <row r="77" spans="1:10" x14ac:dyDescent="0.25">
      <c r="A77" s="104"/>
      <c r="B77" s="104"/>
      <c r="C77" s="104"/>
      <c r="D77" s="104"/>
      <c r="E77" s="104"/>
      <c r="F77" s="104"/>
      <c r="G77" s="104"/>
      <c r="I77" s="129" t="str">
        <f t="shared" si="2"/>
        <v/>
      </c>
      <c r="J77" s="129" t="str">
        <f t="shared" si="3"/>
        <v/>
      </c>
    </row>
    <row r="78" spans="1:10" x14ac:dyDescent="0.25">
      <c r="A78" s="104"/>
      <c r="B78" s="104"/>
      <c r="C78" s="104"/>
      <c r="D78" s="104"/>
      <c r="E78" s="104"/>
      <c r="F78" s="104"/>
      <c r="G78" s="104"/>
      <c r="I78" s="129" t="str">
        <f t="shared" si="2"/>
        <v/>
      </c>
      <c r="J78" s="129" t="str">
        <f t="shared" si="3"/>
        <v/>
      </c>
    </row>
    <row r="79" spans="1:10" x14ac:dyDescent="0.25">
      <c r="A79" s="104"/>
      <c r="B79" s="104"/>
      <c r="C79" s="104"/>
      <c r="D79" s="104"/>
      <c r="E79" s="104"/>
      <c r="I79" s="129" t="str">
        <f t="shared" si="2"/>
        <v/>
      </c>
      <c r="J79" s="129" t="str">
        <f t="shared" si="3"/>
        <v/>
      </c>
    </row>
    <row r="80" spans="1:10" x14ac:dyDescent="0.25">
      <c r="A80" s="104"/>
      <c r="B80" s="104"/>
      <c r="C80" s="104"/>
      <c r="D80" s="104"/>
      <c r="E80" s="104"/>
      <c r="I80" s="129" t="str">
        <f t="shared" si="2"/>
        <v/>
      </c>
      <c r="J80" s="129" t="str">
        <f t="shared" si="3"/>
        <v/>
      </c>
    </row>
    <row r="81" spans="1:10" x14ac:dyDescent="0.25">
      <c r="A81" s="104"/>
      <c r="B81" s="104"/>
      <c r="C81" s="104"/>
      <c r="D81" s="104"/>
      <c r="E81" s="104"/>
      <c r="I81" s="129" t="str">
        <f t="shared" si="2"/>
        <v/>
      </c>
      <c r="J81" s="129" t="str">
        <f t="shared" si="3"/>
        <v/>
      </c>
    </row>
    <row r="82" spans="1:10" x14ac:dyDescent="0.25">
      <c r="A82" s="104"/>
      <c r="B82" s="104"/>
      <c r="C82" s="104"/>
      <c r="D82" s="104"/>
      <c r="E82" s="104"/>
      <c r="I82" s="129" t="str">
        <f t="shared" si="2"/>
        <v/>
      </c>
      <c r="J82" s="129" t="str">
        <f t="shared" si="3"/>
        <v/>
      </c>
    </row>
    <row r="83" spans="1:10" x14ac:dyDescent="0.25">
      <c r="A83" s="104"/>
      <c r="B83" s="104"/>
      <c r="C83" s="104"/>
      <c r="D83" s="104"/>
      <c r="E83" s="104"/>
      <c r="I83" s="129" t="str">
        <f t="shared" si="2"/>
        <v/>
      </c>
      <c r="J83" s="129" t="str">
        <f t="shared" si="3"/>
        <v/>
      </c>
    </row>
    <row r="84" spans="1:10" x14ac:dyDescent="0.25">
      <c r="A84" s="104"/>
      <c r="B84" s="104"/>
      <c r="C84" s="104"/>
      <c r="D84" s="104"/>
      <c r="E84" s="104"/>
      <c r="I84" s="129" t="str">
        <f t="shared" si="2"/>
        <v/>
      </c>
      <c r="J84" s="129" t="str">
        <f t="shared" si="3"/>
        <v/>
      </c>
    </row>
    <row r="85" spans="1:10" x14ac:dyDescent="0.25">
      <c r="A85" s="104"/>
      <c r="B85" s="104"/>
      <c r="C85" s="104"/>
      <c r="D85" s="104"/>
      <c r="E85" s="104"/>
      <c r="I85" s="129" t="str">
        <f t="shared" si="2"/>
        <v/>
      </c>
      <c r="J85" s="129" t="str">
        <f t="shared" si="3"/>
        <v/>
      </c>
    </row>
    <row r="86" spans="1:10" x14ac:dyDescent="0.25">
      <c r="A86" s="104"/>
      <c r="B86" s="104"/>
      <c r="C86" s="104"/>
      <c r="D86" s="104"/>
      <c r="E86" s="104"/>
      <c r="I86" s="129" t="str">
        <f t="shared" si="2"/>
        <v/>
      </c>
      <c r="J86" s="129" t="str">
        <f t="shared" si="3"/>
        <v/>
      </c>
    </row>
    <row r="87" spans="1:10" x14ac:dyDescent="0.25">
      <c r="A87" s="104"/>
      <c r="B87" s="104"/>
      <c r="C87" s="104"/>
      <c r="D87" s="104"/>
      <c r="E87" s="104"/>
      <c r="I87" s="129" t="str">
        <f t="shared" si="2"/>
        <v/>
      </c>
      <c r="J87" s="129" t="str">
        <f t="shared" si="3"/>
        <v/>
      </c>
    </row>
    <row r="88" spans="1:10" x14ac:dyDescent="0.25">
      <c r="A88" s="104"/>
      <c r="B88" s="104"/>
      <c r="C88" s="104"/>
      <c r="D88" s="104"/>
      <c r="E88" s="104"/>
      <c r="I88" s="129" t="str">
        <f t="shared" si="2"/>
        <v/>
      </c>
      <c r="J88" s="129" t="str">
        <f t="shared" si="3"/>
        <v/>
      </c>
    </row>
    <row r="89" spans="1:10" x14ac:dyDescent="0.25">
      <c r="A89" s="104"/>
      <c r="B89" s="104"/>
      <c r="C89" s="104"/>
      <c r="D89" s="104"/>
      <c r="E89" s="104"/>
      <c r="I89" s="129" t="str">
        <f t="shared" si="2"/>
        <v/>
      </c>
      <c r="J89" s="129" t="str">
        <f t="shared" si="3"/>
        <v/>
      </c>
    </row>
    <row r="90" spans="1:10" x14ac:dyDescent="0.25">
      <c r="A90" s="104"/>
      <c r="B90" s="104"/>
      <c r="C90" s="104"/>
      <c r="D90" s="104"/>
      <c r="E90" s="104"/>
      <c r="I90" s="129" t="str">
        <f t="shared" si="2"/>
        <v/>
      </c>
      <c r="J90" s="129" t="str">
        <f t="shared" si="3"/>
        <v/>
      </c>
    </row>
    <row r="91" spans="1:10" x14ac:dyDescent="0.25">
      <c r="A91" s="104"/>
      <c r="B91" s="104"/>
      <c r="C91" s="104"/>
      <c r="D91" s="104"/>
      <c r="E91" s="104"/>
      <c r="I91" s="129" t="str">
        <f t="shared" si="2"/>
        <v/>
      </c>
      <c r="J91" s="129" t="str">
        <f t="shared" si="3"/>
        <v/>
      </c>
    </row>
    <row r="92" spans="1:10" x14ac:dyDescent="0.25">
      <c r="A92" s="104"/>
      <c r="B92" s="104"/>
      <c r="C92" s="104"/>
      <c r="D92" s="104"/>
      <c r="E92" s="104"/>
      <c r="I92" s="129" t="str">
        <f t="shared" si="2"/>
        <v/>
      </c>
      <c r="J92" s="129" t="str">
        <f t="shared" si="3"/>
        <v/>
      </c>
    </row>
    <row r="93" spans="1:10" x14ac:dyDescent="0.25">
      <c r="A93" s="104"/>
      <c r="B93" s="104"/>
      <c r="C93" s="104"/>
      <c r="D93" s="104"/>
      <c r="E93" s="104"/>
      <c r="I93" s="129" t="str">
        <f t="shared" si="2"/>
        <v/>
      </c>
      <c r="J93" s="129" t="str">
        <f t="shared" si="3"/>
        <v/>
      </c>
    </row>
    <row r="94" spans="1:10" x14ac:dyDescent="0.25">
      <c r="A94" s="104"/>
      <c r="B94" s="104"/>
      <c r="C94" s="104"/>
      <c r="D94" s="104"/>
      <c r="E94" s="104"/>
      <c r="I94" s="129" t="str">
        <f t="shared" si="2"/>
        <v/>
      </c>
      <c r="J94" s="129" t="str">
        <f t="shared" si="3"/>
        <v/>
      </c>
    </row>
    <row r="95" spans="1:10" x14ac:dyDescent="0.25">
      <c r="A95" s="104"/>
      <c r="B95" s="104"/>
      <c r="C95" s="104"/>
      <c r="D95" s="104"/>
      <c r="E95" s="104"/>
      <c r="I95" s="129" t="str">
        <f t="shared" si="2"/>
        <v/>
      </c>
      <c r="J95" s="129" t="str">
        <f t="shared" si="3"/>
        <v/>
      </c>
    </row>
    <row r="96" spans="1:10" x14ac:dyDescent="0.25">
      <c r="A96" s="104"/>
      <c r="B96" s="104"/>
      <c r="C96" s="104"/>
      <c r="D96" s="104"/>
      <c r="E96" s="104"/>
      <c r="I96" s="129" t="str">
        <f t="shared" si="2"/>
        <v/>
      </c>
      <c r="J96" s="129" t="str">
        <f t="shared" si="3"/>
        <v/>
      </c>
    </row>
    <row r="97" spans="1:10" x14ac:dyDescent="0.25">
      <c r="A97" s="104"/>
      <c r="B97" s="104"/>
      <c r="C97" s="104"/>
      <c r="D97" s="104"/>
      <c r="E97" s="104"/>
      <c r="I97" s="129" t="str">
        <f t="shared" si="2"/>
        <v/>
      </c>
      <c r="J97" s="129" t="str">
        <f t="shared" si="3"/>
        <v/>
      </c>
    </row>
    <row r="98" spans="1:10" x14ac:dyDescent="0.25">
      <c r="A98" s="104"/>
      <c r="B98" s="104"/>
      <c r="C98" s="104"/>
      <c r="D98" s="104"/>
      <c r="E98" s="104"/>
      <c r="I98" s="129" t="str">
        <f t="shared" si="2"/>
        <v/>
      </c>
      <c r="J98" s="129" t="str">
        <f t="shared" si="3"/>
        <v/>
      </c>
    </row>
    <row r="99" spans="1:10" x14ac:dyDescent="0.25">
      <c r="A99" s="104"/>
      <c r="B99" s="104"/>
      <c r="C99" s="104"/>
      <c r="D99" s="104"/>
      <c r="E99" s="104"/>
      <c r="I99" s="129" t="str">
        <f t="shared" si="2"/>
        <v/>
      </c>
      <c r="J99" s="129" t="str">
        <f t="shared" si="3"/>
        <v/>
      </c>
    </row>
    <row r="100" spans="1:10" x14ac:dyDescent="0.25">
      <c r="A100" s="104"/>
      <c r="B100" s="104"/>
      <c r="C100" s="104"/>
      <c r="D100" s="104"/>
      <c r="E100" s="104"/>
      <c r="I100" s="129" t="str">
        <f t="shared" si="2"/>
        <v/>
      </c>
      <c r="J100" s="129" t="str">
        <f t="shared" si="3"/>
        <v/>
      </c>
    </row>
    <row r="101" spans="1:10" x14ac:dyDescent="0.25">
      <c r="A101" s="104"/>
      <c r="B101" s="104"/>
      <c r="C101" s="104"/>
      <c r="D101" s="104"/>
      <c r="E101" s="104"/>
      <c r="I101" s="129" t="str">
        <f t="shared" si="2"/>
        <v/>
      </c>
      <c r="J101" s="129" t="str">
        <f t="shared" si="3"/>
        <v/>
      </c>
    </row>
    <row r="102" spans="1:10" x14ac:dyDescent="0.25">
      <c r="A102" s="104"/>
      <c r="B102" s="104"/>
      <c r="C102" s="104"/>
      <c r="D102" s="104"/>
      <c r="E102" s="104"/>
      <c r="I102" s="129" t="str">
        <f t="shared" si="2"/>
        <v/>
      </c>
      <c r="J102" s="129" t="str">
        <f t="shared" si="3"/>
        <v/>
      </c>
    </row>
    <row r="103" spans="1:10" x14ac:dyDescent="0.25">
      <c r="A103" s="104"/>
      <c r="B103" s="104"/>
      <c r="C103" s="104"/>
      <c r="D103" s="104"/>
      <c r="E103" s="104"/>
      <c r="I103" s="129" t="str">
        <f t="shared" si="2"/>
        <v/>
      </c>
      <c r="J103" s="129" t="str">
        <f t="shared" si="3"/>
        <v/>
      </c>
    </row>
    <row r="104" spans="1:10" x14ac:dyDescent="0.25">
      <c r="A104" s="104"/>
      <c r="B104" s="104"/>
      <c r="C104" s="104"/>
      <c r="D104" s="104"/>
      <c r="E104" s="104"/>
      <c r="I104" s="129" t="str">
        <f t="shared" si="2"/>
        <v/>
      </c>
      <c r="J104" s="129" t="str">
        <f t="shared" si="3"/>
        <v/>
      </c>
    </row>
    <row r="105" spans="1:10" x14ac:dyDescent="0.25">
      <c r="A105" s="104"/>
      <c r="B105" s="104"/>
      <c r="C105" s="104"/>
      <c r="D105" s="104"/>
      <c r="E105" s="104"/>
      <c r="I105" s="129" t="str">
        <f t="shared" si="2"/>
        <v/>
      </c>
      <c r="J105" s="129" t="str">
        <f t="shared" si="3"/>
        <v/>
      </c>
    </row>
    <row r="106" spans="1:10" x14ac:dyDescent="0.25">
      <c r="A106" s="104"/>
      <c r="B106" s="104"/>
      <c r="C106" s="104"/>
      <c r="D106" s="104"/>
      <c r="E106" s="104"/>
      <c r="I106" s="129" t="str">
        <f t="shared" si="2"/>
        <v/>
      </c>
      <c r="J106" s="129" t="str">
        <f t="shared" si="3"/>
        <v/>
      </c>
    </row>
    <row r="107" spans="1:10" x14ac:dyDescent="0.25">
      <c r="A107" s="104"/>
      <c r="B107" s="104"/>
      <c r="C107" s="104"/>
      <c r="D107" s="104"/>
      <c r="E107" s="104"/>
      <c r="I107" s="129" t="str">
        <f t="shared" si="2"/>
        <v/>
      </c>
      <c r="J107" s="129" t="str">
        <f t="shared" si="3"/>
        <v/>
      </c>
    </row>
    <row r="108" spans="1:10" x14ac:dyDescent="0.25">
      <c r="A108" s="104"/>
      <c r="B108" s="104"/>
      <c r="C108" s="104"/>
      <c r="D108" s="104"/>
      <c r="E108" s="104"/>
      <c r="I108" s="129" t="str">
        <f t="shared" si="2"/>
        <v/>
      </c>
      <c r="J108" s="129" t="str">
        <f t="shared" si="3"/>
        <v/>
      </c>
    </row>
    <row r="109" spans="1:10" x14ac:dyDescent="0.25">
      <c r="A109" s="104"/>
      <c r="B109" s="104"/>
      <c r="C109" s="104"/>
      <c r="D109" s="104"/>
      <c r="E109" s="104"/>
      <c r="I109" s="129" t="str">
        <f t="shared" si="2"/>
        <v/>
      </c>
      <c r="J109" s="129" t="str">
        <f t="shared" si="3"/>
        <v/>
      </c>
    </row>
    <row r="110" spans="1:10" x14ac:dyDescent="0.25">
      <c r="A110" s="104"/>
      <c r="B110" s="104"/>
      <c r="C110" s="104"/>
      <c r="D110" s="104"/>
      <c r="E110" s="104"/>
      <c r="I110" s="129" t="str">
        <f t="shared" si="2"/>
        <v/>
      </c>
      <c r="J110" s="129" t="str">
        <f t="shared" si="3"/>
        <v/>
      </c>
    </row>
    <row r="111" spans="1:10" x14ac:dyDescent="0.25">
      <c r="A111" s="104"/>
      <c r="B111" s="104"/>
      <c r="C111" s="104"/>
      <c r="D111" s="104"/>
      <c r="E111" s="104"/>
      <c r="I111" s="129" t="str">
        <f t="shared" si="2"/>
        <v/>
      </c>
      <c r="J111" s="129" t="str">
        <f t="shared" si="3"/>
        <v/>
      </c>
    </row>
    <row r="112" spans="1:10" x14ac:dyDescent="0.25">
      <c r="A112" s="104"/>
      <c r="B112" s="104"/>
      <c r="C112" s="104"/>
      <c r="D112" s="104"/>
      <c r="E112" s="104"/>
      <c r="I112" s="129" t="str">
        <f t="shared" si="2"/>
        <v/>
      </c>
      <c r="J112" s="129" t="str">
        <f t="shared" si="3"/>
        <v/>
      </c>
    </row>
    <row r="113" spans="1:10" x14ac:dyDescent="0.25">
      <c r="A113" s="104"/>
      <c r="B113" s="104"/>
      <c r="C113" s="104"/>
      <c r="D113" s="104"/>
      <c r="E113" s="104"/>
      <c r="I113" s="129" t="str">
        <f t="shared" si="2"/>
        <v/>
      </c>
      <c r="J113" s="129" t="str">
        <f t="shared" si="3"/>
        <v/>
      </c>
    </row>
    <row r="114" spans="1:10" x14ac:dyDescent="0.25">
      <c r="A114" s="104"/>
      <c r="B114" s="104"/>
      <c r="C114" s="104"/>
      <c r="D114" s="104"/>
      <c r="E114" s="104"/>
      <c r="I114" s="129" t="str">
        <f t="shared" si="2"/>
        <v/>
      </c>
      <c r="J114" s="129" t="str">
        <f t="shared" si="3"/>
        <v/>
      </c>
    </row>
    <row r="115" spans="1:10" x14ac:dyDescent="0.25">
      <c r="A115" s="104"/>
      <c r="B115" s="104"/>
      <c r="C115" s="104"/>
      <c r="D115" s="104"/>
      <c r="E115" s="104"/>
      <c r="I115" s="129" t="str">
        <f t="shared" si="2"/>
        <v/>
      </c>
      <c r="J115" s="129" t="str">
        <f t="shared" si="3"/>
        <v/>
      </c>
    </row>
    <row r="116" spans="1:10" x14ac:dyDescent="0.25">
      <c r="A116" s="104"/>
      <c r="B116" s="104"/>
      <c r="C116" s="104"/>
      <c r="D116" s="104"/>
      <c r="E116" s="104"/>
      <c r="I116" s="129" t="str">
        <f t="shared" si="2"/>
        <v/>
      </c>
      <c r="J116" s="129" t="str">
        <f t="shared" si="3"/>
        <v/>
      </c>
    </row>
    <row r="117" spans="1:10" x14ac:dyDescent="0.25">
      <c r="A117" s="104"/>
      <c r="B117" s="104"/>
      <c r="C117" s="104"/>
      <c r="D117" s="104"/>
      <c r="E117" s="104"/>
      <c r="I117" s="129" t="str">
        <f t="shared" si="2"/>
        <v/>
      </c>
      <c r="J117" s="129" t="str">
        <f t="shared" si="3"/>
        <v/>
      </c>
    </row>
    <row r="118" spans="1:10" x14ac:dyDescent="0.25">
      <c r="A118" s="104"/>
      <c r="B118" s="104"/>
      <c r="C118" s="104"/>
      <c r="D118" s="104"/>
      <c r="E118" s="104"/>
      <c r="I118" s="129" t="str">
        <f t="shared" si="2"/>
        <v/>
      </c>
      <c r="J118" s="129" t="str">
        <f t="shared" si="3"/>
        <v/>
      </c>
    </row>
    <row r="119" spans="1:10" x14ac:dyDescent="0.25">
      <c r="A119" s="104"/>
      <c r="B119" s="104"/>
      <c r="C119" s="104"/>
      <c r="D119" s="104"/>
      <c r="E119" s="104"/>
      <c r="I119" s="129" t="str">
        <f t="shared" si="2"/>
        <v/>
      </c>
      <c r="J119" s="129" t="str">
        <f t="shared" si="3"/>
        <v/>
      </c>
    </row>
    <row r="120" spans="1:10" x14ac:dyDescent="0.25">
      <c r="A120" s="104"/>
      <c r="B120" s="104"/>
      <c r="C120" s="104"/>
      <c r="D120" s="104"/>
      <c r="E120" s="104"/>
      <c r="I120" s="129" t="str">
        <f t="shared" si="2"/>
        <v/>
      </c>
      <c r="J120" s="129" t="str">
        <f t="shared" si="3"/>
        <v/>
      </c>
    </row>
    <row r="121" spans="1:10" x14ac:dyDescent="0.25">
      <c r="A121" s="104"/>
      <c r="B121" s="104"/>
      <c r="C121" s="104"/>
      <c r="D121" s="104"/>
      <c r="E121" s="104"/>
      <c r="I121" s="129" t="str">
        <f t="shared" si="2"/>
        <v/>
      </c>
      <c r="J121" s="129" t="str">
        <f t="shared" si="3"/>
        <v/>
      </c>
    </row>
    <row r="122" spans="1:10" x14ac:dyDescent="0.25">
      <c r="A122" s="104"/>
      <c r="B122" s="104"/>
      <c r="C122" s="104"/>
      <c r="D122" s="104"/>
      <c r="E122" s="104"/>
      <c r="I122" s="129" t="str">
        <f t="shared" si="2"/>
        <v/>
      </c>
      <c r="J122" s="129" t="str">
        <f t="shared" si="3"/>
        <v/>
      </c>
    </row>
    <row r="123" spans="1:10" x14ac:dyDescent="0.25">
      <c r="A123" s="104"/>
      <c r="B123" s="104"/>
      <c r="C123" s="104"/>
      <c r="D123" s="104"/>
      <c r="E123" s="104"/>
      <c r="I123" s="129" t="str">
        <f t="shared" si="2"/>
        <v/>
      </c>
      <c r="J123" s="129" t="str">
        <f t="shared" si="3"/>
        <v/>
      </c>
    </row>
    <row r="124" spans="1:10" x14ac:dyDescent="0.25">
      <c r="A124" s="104"/>
      <c r="B124" s="104"/>
      <c r="C124" s="104"/>
      <c r="D124" s="104"/>
      <c r="E124" s="104"/>
      <c r="I124" s="129" t="str">
        <f t="shared" si="2"/>
        <v/>
      </c>
      <c r="J124" s="129" t="str">
        <f t="shared" si="3"/>
        <v/>
      </c>
    </row>
    <row r="125" spans="1:10" x14ac:dyDescent="0.25">
      <c r="A125" s="104"/>
      <c r="B125" s="104"/>
      <c r="C125" s="104"/>
      <c r="D125" s="104"/>
      <c r="E125" s="104"/>
      <c r="I125" s="129" t="str">
        <f t="shared" si="2"/>
        <v/>
      </c>
      <c r="J125" s="129" t="str">
        <f t="shared" si="3"/>
        <v/>
      </c>
    </row>
    <row r="126" spans="1:10" x14ac:dyDescent="0.25">
      <c r="A126" s="104"/>
      <c r="B126" s="104"/>
      <c r="C126" s="104"/>
      <c r="D126" s="104"/>
      <c r="E126" s="104"/>
      <c r="I126" s="129" t="str">
        <f t="shared" si="2"/>
        <v/>
      </c>
      <c r="J126" s="129" t="str">
        <f t="shared" si="3"/>
        <v/>
      </c>
    </row>
    <row r="127" spans="1:10" x14ac:dyDescent="0.25">
      <c r="A127" s="104"/>
      <c r="B127" s="104"/>
      <c r="C127" s="104"/>
      <c r="D127" s="104"/>
      <c r="E127" s="104"/>
      <c r="I127" s="129" t="str">
        <f t="shared" si="2"/>
        <v/>
      </c>
      <c r="J127" s="129" t="str">
        <f t="shared" si="3"/>
        <v/>
      </c>
    </row>
    <row r="128" spans="1:10" x14ac:dyDescent="0.25">
      <c r="A128" s="104"/>
      <c r="B128" s="104"/>
      <c r="C128" s="104"/>
      <c r="D128" s="104"/>
      <c r="E128" s="104"/>
      <c r="I128" s="129" t="str">
        <f t="shared" si="2"/>
        <v/>
      </c>
      <c r="J128" s="129" t="str">
        <f t="shared" si="3"/>
        <v/>
      </c>
    </row>
    <row r="129" spans="1:10" x14ac:dyDescent="0.25">
      <c r="A129" s="104"/>
      <c r="B129" s="104"/>
      <c r="C129" s="104"/>
      <c r="D129" s="104"/>
      <c r="E129" s="104"/>
      <c r="I129" s="129" t="str">
        <f t="shared" si="2"/>
        <v/>
      </c>
      <c r="J129" s="129" t="str">
        <f t="shared" si="3"/>
        <v/>
      </c>
    </row>
    <row r="130" spans="1:10" x14ac:dyDescent="0.25">
      <c r="A130" s="104"/>
      <c r="B130" s="104"/>
      <c r="C130" s="104"/>
      <c r="D130" s="104"/>
      <c r="E130" s="104"/>
      <c r="I130" s="129" t="str">
        <f t="shared" si="2"/>
        <v/>
      </c>
      <c r="J130" s="129" t="str">
        <f t="shared" si="3"/>
        <v/>
      </c>
    </row>
    <row r="131" spans="1:10" x14ac:dyDescent="0.25">
      <c r="A131" s="104"/>
      <c r="B131" s="104"/>
      <c r="C131" s="104"/>
      <c r="D131" s="104"/>
      <c r="E131" s="104"/>
      <c r="I131" s="129" t="str">
        <f t="shared" si="2"/>
        <v/>
      </c>
      <c r="J131" s="129" t="str">
        <f t="shared" si="3"/>
        <v/>
      </c>
    </row>
    <row r="132" spans="1:10" x14ac:dyDescent="0.25">
      <c r="A132" s="104"/>
      <c r="B132" s="104"/>
      <c r="C132" s="104"/>
      <c r="D132" s="104"/>
      <c r="E132" s="104"/>
      <c r="I132" s="129" t="str">
        <f t="shared" si="2"/>
        <v/>
      </c>
      <c r="J132" s="129" t="str">
        <f t="shared" si="3"/>
        <v/>
      </c>
    </row>
    <row r="133" spans="1:10" x14ac:dyDescent="0.25">
      <c r="A133" s="104"/>
      <c r="B133" s="104"/>
      <c r="C133" s="104"/>
      <c r="D133" s="104"/>
      <c r="E133" s="104"/>
      <c r="I133" s="129" t="str">
        <f t="shared" si="2"/>
        <v/>
      </c>
      <c r="J133" s="129" t="str">
        <f t="shared" si="3"/>
        <v/>
      </c>
    </row>
    <row r="134" spans="1:10" x14ac:dyDescent="0.25">
      <c r="A134" s="104"/>
      <c r="B134" s="104"/>
      <c r="C134" s="104"/>
      <c r="D134" s="104"/>
      <c r="E134" s="104"/>
      <c r="I134" s="129" t="str">
        <f t="shared" si="2"/>
        <v/>
      </c>
      <c r="J134" s="129" t="str">
        <f t="shared" si="3"/>
        <v/>
      </c>
    </row>
    <row r="135" spans="1:10" x14ac:dyDescent="0.25">
      <c r="A135" s="104"/>
      <c r="B135" s="104"/>
      <c r="C135" s="104"/>
      <c r="D135" s="104"/>
      <c r="E135" s="104"/>
      <c r="I135" s="129" t="str">
        <f t="shared" si="2"/>
        <v/>
      </c>
      <c r="J135" s="129" t="str">
        <f t="shared" si="3"/>
        <v/>
      </c>
    </row>
    <row r="136" spans="1:10" x14ac:dyDescent="0.25">
      <c r="A136" s="104"/>
      <c r="B136" s="104"/>
      <c r="C136" s="104"/>
      <c r="D136" s="104"/>
      <c r="E136" s="104"/>
      <c r="I136" s="129" t="str">
        <f t="shared" si="2"/>
        <v/>
      </c>
      <c r="J136" s="129" t="str">
        <f t="shared" si="3"/>
        <v/>
      </c>
    </row>
    <row r="137" spans="1:10" x14ac:dyDescent="0.25">
      <c r="A137" s="104"/>
      <c r="B137" s="104"/>
      <c r="C137" s="104"/>
      <c r="D137" s="104"/>
      <c r="E137" s="104"/>
      <c r="I137" s="129" t="str">
        <f t="shared" si="2"/>
        <v/>
      </c>
      <c r="J137" s="129" t="str">
        <f t="shared" si="3"/>
        <v/>
      </c>
    </row>
    <row r="138" spans="1:10" x14ac:dyDescent="0.25">
      <c r="A138" s="104"/>
      <c r="B138" s="104"/>
      <c r="C138" s="104"/>
      <c r="D138" s="104"/>
      <c r="E138" s="104"/>
      <c r="I138" s="129" t="str">
        <f t="shared" ref="I138:I201" si="4">+IF(G138&gt;0,H138/G138,"")</f>
        <v/>
      </c>
      <c r="J138" s="129" t="str">
        <f t="shared" ref="J138:J201" si="5">IF(I138="","",IF(I138&lt;=0.5,"Avance bajo",(IF(AND(I138&gt;0.5,I138&lt;=0.75),"Avance medio",IF(AND(I138&gt;0.75,I138&lt;=0.95),"Avance alto",IF(AND(I138&gt;0.95,I138&lt;=1),"Avance sobresaliente",IF(I138&gt;1,"Sobre ejecutado","")))))))</f>
        <v/>
      </c>
    </row>
    <row r="139" spans="1:10" x14ac:dyDescent="0.25">
      <c r="A139" s="104"/>
      <c r="B139" s="104"/>
      <c r="C139" s="104"/>
      <c r="D139" s="104"/>
      <c r="E139" s="104"/>
      <c r="I139" s="129" t="str">
        <f t="shared" si="4"/>
        <v/>
      </c>
      <c r="J139" s="129" t="str">
        <f t="shared" si="5"/>
        <v/>
      </c>
    </row>
    <row r="140" spans="1:10" x14ac:dyDescent="0.25">
      <c r="A140" s="104"/>
      <c r="B140" s="104"/>
      <c r="C140" s="104"/>
      <c r="D140" s="104"/>
      <c r="E140" s="104"/>
      <c r="I140" s="129" t="str">
        <f t="shared" si="4"/>
        <v/>
      </c>
      <c r="J140" s="129" t="str">
        <f t="shared" si="5"/>
        <v/>
      </c>
    </row>
    <row r="141" spans="1:10" x14ac:dyDescent="0.25">
      <c r="A141" s="104"/>
      <c r="B141" s="104"/>
      <c r="C141" s="104"/>
      <c r="D141" s="104"/>
      <c r="E141" s="104"/>
      <c r="I141" s="129" t="str">
        <f t="shared" si="4"/>
        <v/>
      </c>
      <c r="J141" s="129" t="str">
        <f t="shared" si="5"/>
        <v/>
      </c>
    </row>
    <row r="142" spans="1:10" x14ac:dyDescent="0.25">
      <c r="A142" s="104"/>
      <c r="B142" s="104"/>
      <c r="C142" s="104"/>
      <c r="D142" s="104"/>
      <c r="E142" s="104"/>
      <c r="I142" s="129" t="str">
        <f t="shared" si="4"/>
        <v/>
      </c>
      <c r="J142" s="129" t="str">
        <f t="shared" si="5"/>
        <v/>
      </c>
    </row>
    <row r="143" spans="1:10" x14ac:dyDescent="0.25">
      <c r="A143" s="104"/>
      <c r="B143" s="104"/>
      <c r="C143" s="104"/>
      <c r="D143" s="104"/>
      <c r="E143" s="104"/>
      <c r="I143" s="129" t="str">
        <f t="shared" si="4"/>
        <v/>
      </c>
      <c r="J143" s="129" t="str">
        <f t="shared" si="5"/>
        <v/>
      </c>
    </row>
    <row r="144" spans="1:10" x14ac:dyDescent="0.25">
      <c r="A144" s="104"/>
      <c r="B144" s="104"/>
      <c r="C144" s="104"/>
      <c r="D144" s="104"/>
      <c r="E144" s="104"/>
      <c r="I144" s="129" t="str">
        <f t="shared" si="4"/>
        <v/>
      </c>
      <c r="J144" s="129" t="str">
        <f t="shared" si="5"/>
        <v/>
      </c>
    </row>
    <row r="145" spans="1:10" x14ac:dyDescent="0.25">
      <c r="A145" s="104"/>
      <c r="B145" s="104"/>
      <c r="C145" s="104"/>
      <c r="D145" s="104"/>
      <c r="E145" s="104"/>
      <c r="I145" s="129" t="str">
        <f t="shared" si="4"/>
        <v/>
      </c>
      <c r="J145" s="129" t="str">
        <f t="shared" si="5"/>
        <v/>
      </c>
    </row>
    <row r="146" spans="1:10" x14ac:dyDescent="0.25">
      <c r="A146" s="104"/>
      <c r="B146" s="104"/>
      <c r="C146" s="104"/>
      <c r="D146" s="104"/>
      <c r="E146" s="104"/>
      <c r="I146" s="129" t="str">
        <f t="shared" si="4"/>
        <v/>
      </c>
      <c r="J146" s="129" t="str">
        <f t="shared" si="5"/>
        <v/>
      </c>
    </row>
    <row r="147" spans="1:10" x14ac:dyDescent="0.25">
      <c r="I147" s="129" t="str">
        <f t="shared" si="4"/>
        <v/>
      </c>
      <c r="J147" s="129" t="str">
        <f t="shared" si="5"/>
        <v/>
      </c>
    </row>
    <row r="148" spans="1:10" x14ac:dyDescent="0.25">
      <c r="I148" s="129" t="str">
        <f t="shared" si="4"/>
        <v/>
      </c>
      <c r="J148" s="129" t="str">
        <f t="shared" si="5"/>
        <v/>
      </c>
    </row>
    <row r="149" spans="1:10" x14ac:dyDescent="0.25">
      <c r="I149" s="129" t="str">
        <f t="shared" si="4"/>
        <v/>
      </c>
      <c r="J149" s="129" t="str">
        <f t="shared" si="5"/>
        <v/>
      </c>
    </row>
    <row r="150" spans="1:10" x14ac:dyDescent="0.25">
      <c r="I150" s="129" t="str">
        <f t="shared" si="4"/>
        <v/>
      </c>
      <c r="J150" s="129" t="str">
        <f t="shared" si="5"/>
        <v/>
      </c>
    </row>
    <row r="151" spans="1:10" x14ac:dyDescent="0.25">
      <c r="I151" s="129" t="str">
        <f t="shared" si="4"/>
        <v/>
      </c>
      <c r="J151" s="129" t="str">
        <f t="shared" si="5"/>
        <v/>
      </c>
    </row>
    <row r="152" spans="1:10" x14ac:dyDescent="0.25">
      <c r="I152" s="129" t="str">
        <f t="shared" si="4"/>
        <v/>
      </c>
      <c r="J152" s="129" t="str">
        <f t="shared" si="5"/>
        <v/>
      </c>
    </row>
    <row r="153" spans="1:10" x14ac:dyDescent="0.25">
      <c r="I153" s="129" t="str">
        <f t="shared" si="4"/>
        <v/>
      </c>
      <c r="J153" s="129" t="str">
        <f t="shared" si="5"/>
        <v/>
      </c>
    </row>
    <row r="154" spans="1:10" x14ac:dyDescent="0.25">
      <c r="I154" s="129" t="str">
        <f t="shared" si="4"/>
        <v/>
      </c>
      <c r="J154" s="129" t="str">
        <f t="shared" si="5"/>
        <v/>
      </c>
    </row>
    <row r="155" spans="1:10" x14ac:dyDescent="0.25">
      <c r="I155" s="129" t="str">
        <f t="shared" si="4"/>
        <v/>
      </c>
      <c r="J155" s="129" t="str">
        <f t="shared" si="5"/>
        <v/>
      </c>
    </row>
    <row r="156" spans="1:10" x14ac:dyDescent="0.25">
      <c r="I156" s="129" t="str">
        <f t="shared" si="4"/>
        <v/>
      </c>
      <c r="J156" s="129" t="str">
        <f t="shared" si="5"/>
        <v/>
      </c>
    </row>
    <row r="157" spans="1:10" x14ac:dyDescent="0.25">
      <c r="I157" s="129" t="str">
        <f t="shared" si="4"/>
        <v/>
      </c>
      <c r="J157" s="129" t="str">
        <f t="shared" si="5"/>
        <v/>
      </c>
    </row>
    <row r="158" spans="1:10" x14ac:dyDescent="0.25">
      <c r="I158" s="129" t="str">
        <f t="shared" si="4"/>
        <v/>
      </c>
      <c r="J158" s="129" t="str">
        <f t="shared" si="5"/>
        <v/>
      </c>
    </row>
    <row r="159" spans="1:10" x14ac:dyDescent="0.25">
      <c r="I159" s="129" t="str">
        <f t="shared" si="4"/>
        <v/>
      </c>
      <c r="J159" s="129" t="str">
        <f t="shared" si="5"/>
        <v/>
      </c>
    </row>
    <row r="160" spans="1:10" x14ac:dyDescent="0.25">
      <c r="I160" s="129" t="str">
        <f t="shared" si="4"/>
        <v/>
      </c>
      <c r="J160" s="129" t="str">
        <f t="shared" si="5"/>
        <v/>
      </c>
    </row>
    <row r="161" spans="9:10" x14ac:dyDescent="0.25">
      <c r="I161" s="129" t="str">
        <f t="shared" si="4"/>
        <v/>
      </c>
      <c r="J161" s="129" t="str">
        <f t="shared" si="5"/>
        <v/>
      </c>
    </row>
    <row r="162" spans="9:10" x14ac:dyDescent="0.25">
      <c r="I162" s="129" t="str">
        <f t="shared" si="4"/>
        <v/>
      </c>
      <c r="J162" s="129" t="str">
        <f t="shared" si="5"/>
        <v/>
      </c>
    </row>
    <row r="163" spans="9:10" x14ac:dyDescent="0.25">
      <c r="I163" s="129" t="str">
        <f t="shared" si="4"/>
        <v/>
      </c>
      <c r="J163" s="129" t="str">
        <f t="shared" si="5"/>
        <v/>
      </c>
    </row>
    <row r="164" spans="9:10" x14ac:dyDescent="0.25">
      <c r="I164" s="129" t="str">
        <f t="shared" si="4"/>
        <v/>
      </c>
      <c r="J164" s="129" t="str">
        <f t="shared" si="5"/>
        <v/>
      </c>
    </row>
    <row r="165" spans="9:10" x14ac:dyDescent="0.25">
      <c r="I165" s="129" t="str">
        <f t="shared" si="4"/>
        <v/>
      </c>
      <c r="J165" s="129" t="str">
        <f t="shared" si="5"/>
        <v/>
      </c>
    </row>
    <row r="166" spans="9:10" x14ac:dyDescent="0.25">
      <c r="I166" s="129" t="str">
        <f t="shared" si="4"/>
        <v/>
      </c>
      <c r="J166" s="129" t="str">
        <f t="shared" si="5"/>
        <v/>
      </c>
    </row>
    <row r="167" spans="9:10" x14ac:dyDescent="0.25">
      <c r="I167" s="129" t="str">
        <f t="shared" si="4"/>
        <v/>
      </c>
      <c r="J167" s="129" t="str">
        <f t="shared" si="5"/>
        <v/>
      </c>
    </row>
    <row r="168" spans="9:10" x14ac:dyDescent="0.25">
      <c r="I168" s="129" t="str">
        <f t="shared" si="4"/>
        <v/>
      </c>
      <c r="J168" s="129" t="str">
        <f t="shared" si="5"/>
        <v/>
      </c>
    </row>
    <row r="169" spans="9:10" x14ac:dyDescent="0.25">
      <c r="I169" s="129" t="str">
        <f t="shared" si="4"/>
        <v/>
      </c>
      <c r="J169" s="129" t="str">
        <f t="shared" si="5"/>
        <v/>
      </c>
    </row>
    <row r="170" spans="9:10" x14ac:dyDescent="0.25">
      <c r="I170" s="129" t="str">
        <f t="shared" si="4"/>
        <v/>
      </c>
      <c r="J170" s="129" t="str">
        <f t="shared" si="5"/>
        <v/>
      </c>
    </row>
    <row r="171" spans="9:10" x14ac:dyDescent="0.25">
      <c r="I171" s="129" t="str">
        <f t="shared" si="4"/>
        <v/>
      </c>
      <c r="J171" s="129" t="str">
        <f t="shared" si="5"/>
        <v/>
      </c>
    </row>
    <row r="172" spans="9:10" x14ac:dyDescent="0.25">
      <c r="I172" s="129" t="str">
        <f t="shared" si="4"/>
        <v/>
      </c>
      <c r="J172" s="129" t="str">
        <f t="shared" si="5"/>
        <v/>
      </c>
    </row>
    <row r="173" spans="9:10" x14ac:dyDescent="0.25">
      <c r="I173" s="129" t="str">
        <f t="shared" si="4"/>
        <v/>
      </c>
      <c r="J173" s="129" t="str">
        <f t="shared" si="5"/>
        <v/>
      </c>
    </row>
    <row r="174" spans="9:10" x14ac:dyDescent="0.25">
      <c r="I174" s="129" t="str">
        <f t="shared" si="4"/>
        <v/>
      </c>
      <c r="J174" s="129" t="str">
        <f t="shared" si="5"/>
        <v/>
      </c>
    </row>
    <row r="175" spans="9:10" x14ac:dyDescent="0.25">
      <c r="I175" s="129" t="str">
        <f t="shared" si="4"/>
        <v/>
      </c>
      <c r="J175" s="129" t="str">
        <f t="shared" si="5"/>
        <v/>
      </c>
    </row>
    <row r="176" spans="9:10" x14ac:dyDescent="0.25">
      <c r="I176" s="129" t="str">
        <f t="shared" si="4"/>
        <v/>
      </c>
      <c r="J176" s="129" t="str">
        <f t="shared" si="5"/>
        <v/>
      </c>
    </row>
    <row r="177" spans="9:10" x14ac:dyDescent="0.25">
      <c r="I177" s="129" t="str">
        <f t="shared" si="4"/>
        <v/>
      </c>
      <c r="J177" s="129" t="str">
        <f t="shared" si="5"/>
        <v/>
      </c>
    </row>
    <row r="178" spans="9:10" x14ac:dyDescent="0.25">
      <c r="I178" s="129" t="str">
        <f t="shared" si="4"/>
        <v/>
      </c>
      <c r="J178" s="129" t="str">
        <f t="shared" si="5"/>
        <v/>
      </c>
    </row>
    <row r="179" spans="9:10" x14ac:dyDescent="0.25">
      <c r="I179" s="129" t="str">
        <f t="shared" si="4"/>
        <v/>
      </c>
      <c r="J179" s="129" t="str">
        <f t="shared" si="5"/>
        <v/>
      </c>
    </row>
    <row r="180" spans="9:10" x14ac:dyDescent="0.25">
      <c r="I180" s="129" t="str">
        <f t="shared" si="4"/>
        <v/>
      </c>
      <c r="J180" s="129" t="str">
        <f t="shared" si="5"/>
        <v/>
      </c>
    </row>
    <row r="181" spans="9:10" x14ac:dyDescent="0.25">
      <c r="I181" s="129" t="str">
        <f t="shared" si="4"/>
        <v/>
      </c>
      <c r="J181" s="129" t="str">
        <f t="shared" si="5"/>
        <v/>
      </c>
    </row>
    <row r="182" spans="9:10" x14ac:dyDescent="0.25">
      <c r="I182" s="129" t="str">
        <f t="shared" si="4"/>
        <v/>
      </c>
      <c r="J182" s="129" t="str">
        <f t="shared" si="5"/>
        <v/>
      </c>
    </row>
    <row r="183" spans="9:10" x14ac:dyDescent="0.25">
      <c r="I183" s="129" t="str">
        <f t="shared" si="4"/>
        <v/>
      </c>
      <c r="J183" s="129" t="str">
        <f t="shared" si="5"/>
        <v/>
      </c>
    </row>
    <row r="184" spans="9:10" x14ac:dyDescent="0.25">
      <c r="I184" s="129" t="str">
        <f t="shared" si="4"/>
        <v/>
      </c>
      <c r="J184" s="129" t="str">
        <f t="shared" si="5"/>
        <v/>
      </c>
    </row>
    <row r="185" spans="9:10" x14ac:dyDescent="0.25">
      <c r="I185" s="129" t="str">
        <f t="shared" si="4"/>
        <v/>
      </c>
      <c r="J185" s="129" t="str">
        <f t="shared" si="5"/>
        <v/>
      </c>
    </row>
    <row r="186" spans="9:10" x14ac:dyDescent="0.25">
      <c r="I186" s="129" t="str">
        <f t="shared" si="4"/>
        <v/>
      </c>
      <c r="J186" s="129" t="str">
        <f t="shared" si="5"/>
        <v/>
      </c>
    </row>
    <row r="187" spans="9:10" x14ac:dyDescent="0.25">
      <c r="I187" s="129" t="str">
        <f t="shared" si="4"/>
        <v/>
      </c>
      <c r="J187" s="129" t="str">
        <f t="shared" si="5"/>
        <v/>
      </c>
    </row>
    <row r="188" spans="9:10" x14ac:dyDescent="0.25">
      <c r="I188" s="129" t="str">
        <f t="shared" si="4"/>
        <v/>
      </c>
      <c r="J188" s="129" t="str">
        <f t="shared" si="5"/>
        <v/>
      </c>
    </row>
    <row r="189" spans="9:10" x14ac:dyDescent="0.25">
      <c r="I189" s="129" t="str">
        <f t="shared" si="4"/>
        <v/>
      </c>
      <c r="J189" s="129" t="str">
        <f t="shared" si="5"/>
        <v/>
      </c>
    </row>
    <row r="190" spans="9:10" x14ac:dyDescent="0.25">
      <c r="I190" s="129" t="str">
        <f t="shared" si="4"/>
        <v/>
      </c>
      <c r="J190" s="129" t="str">
        <f t="shared" si="5"/>
        <v/>
      </c>
    </row>
    <row r="191" spans="9:10" x14ac:dyDescent="0.25">
      <c r="I191" s="129" t="str">
        <f t="shared" si="4"/>
        <v/>
      </c>
      <c r="J191" s="129" t="str">
        <f t="shared" si="5"/>
        <v/>
      </c>
    </row>
    <row r="192" spans="9:10" x14ac:dyDescent="0.25">
      <c r="I192" s="129" t="str">
        <f t="shared" si="4"/>
        <v/>
      </c>
      <c r="J192" s="129" t="str">
        <f t="shared" si="5"/>
        <v/>
      </c>
    </row>
    <row r="193" spans="9:10" x14ac:dyDescent="0.25">
      <c r="I193" s="129" t="str">
        <f t="shared" si="4"/>
        <v/>
      </c>
      <c r="J193" s="129" t="str">
        <f t="shared" si="5"/>
        <v/>
      </c>
    </row>
    <row r="194" spans="9:10" x14ac:dyDescent="0.25">
      <c r="I194" s="129" t="str">
        <f t="shared" si="4"/>
        <v/>
      </c>
      <c r="J194" s="129" t="str">
        <f t="shared" si="5"/>
        <v/>
      </c>
    </row>
    <row r="195" spans="9:10" x14ac:dyDescent="0.25">
      <c r="I195" s="129" t="str">
        <f t="shared" si="4"/>
        <v/>
      </c>
      <c r="J195" s="129" t="str">
        <f t="shared" si="5"/>
        <v/>
      </c>
    </row>
    <row r="196" spans="9:10" x14ac:dyDescent="0.25">
      <c r="I196" s="129" t="str">
        <f t="shared" si="4"/>
        <v/>
      </c>
      <c r="J196" s="129" t="str">
        <f t="shared" si="5"/>
        <v/>
      </c>
    </row>
    <row r="197" spans="9:10" x14ac:dyDescent="0.25">
      <c r="I197" s="129" t="str">
        <f t="shared" si="4"/>
        <v/>
      </c>
      <c r="J197" s="129" t="str">
        <f t="shared" si="5"/>
        <v/>
      </c>
    </row>
    <row r="198" spans="9:10" x14ac:dyDescent="0.25">
      <c r="I198" s="129" t="str">
        <f t="shared" si="4"/>
        <v/>
      </c>
      <c r="J198" s="129" t="str">
        <f t="shared" si="5"/>
        <v/>
      </c>
    </row>
    <row r="199" spans="9:10" x14ac:dyDescent="0.25">
      <c r="I199" s="129" t="str">
        <f t="shared" si="4"/>
        <v/>
      </c>
      <c r="J199" s="129" t="str">
        <f t="shared" si="5"/>
        <v/>
      </c>
    </row>
    <row r="200" spans="9:10" x14ac:dyDescent="0.25">
      <c r="I200" s="129" t="str">
        <f t="shared" si="4"/>
        <v/>
      </c>
      <c r="J200" s="129" t="str">
        <f t="shared" si="5"/>
        <v/>
      </c>
    </row>
    <row r="201" spans="9:10" x14ac:dyDescent="0.25">
      <c r="I201" s="129" t="str">
        <f t="shared" si="4"/>
        <v/>
      </c>
      <c r="J201" s="129" t="str">
        <f t="shared" si="5"/>
        <v/>
      </c>
    </row>
    <row r="202" spans="9:10" x14ac:dyDescent="0.25">
      <c r="I202" s="129" t="str">
        <f t="shared" ref="I202:I265" si="6">+IF(G202&gt;0,H202/G202,"")</f>
        <v/>
      </c>
      <c r="J202" s="129" t="str">
        <f t="shared" ref="J202:J265" si="7">IF(I202="","",IF(I202&lt;=0.5,"Avance bajo",(IF(AND(I202&gt;0.5,I202&lt;=0.75),"Avance medio",IF(AND(I202&gt;0.75,I202&lt;=0.95),"Avance alto",IF(AND(I202&gt;0.95,I202&lt;=1),"Avance sobresaliente",IF(I202&gt;1,"Sobre ejecutado","")))))))</f>
        <v/>
      </c>
    </row>
    <row r="203" spans="9:10" x14ac:dyDescent="0.25">
      <c r="I203" s="129" t="str">
        <f t="shared" si="6"/>
        <v/>
      </c>
      <c r="J203" s="129" t="str">
        <f t="shared" si="7"/>
        <v/>
      </c>
    </row>
    <row r="204" spans="9:10" x14ac:dyDescent="0.25">
      <c r="I204" s="129" t="str">
        <f t="shared" si="6"/>
        <v/>
      </c>
      <c r="J204" s="129" t="str">
        <f t="shared" si="7"/>
        <v/>
      </c>
    </row>
    <row r="205" spans="9:10" x14ac:dyDescent="0.25">
      <c r="I205" s="129" t="str">
        <f t="shared" si="6"/>
        <v/>
      </c>
      <c r="J205" s="129" t="str">
        <f t="shared" si="7"/>
        <v/>
      </c>
    </row>
    <row r="206" spans="9:10" x14ac:dyDescent="0.25">
      <c r="I206" s="129" t="str">
        <f t="shared" si="6"/>
        <v/>
      </c>
      <c r="J206" s="129" t="str">
        <f t="shared" si="7"/>
        <v/>
      </c>
    </row>
    <row r="207" spans="9:10" x14ac:dyDescent="0.25">
      <c r="I207" s="129" t="str">
        <f t="shared" si="6"/>
        <v/>
      </c>
      <c r="J207" s="129" t="str">
        <f t="shared" si="7"/>
        <v/>
      </c>
    </row>
    <row r="208" spans="9:10" x14ac:dyDescent="0.25">
      <c r="I208" s="129" t="str">
        <f t="shared" si="6"/>
        <v/>
      </c>
      <c r="J208" s="129" t="str">
        <f t="shared" si="7"/>
        <v/>
      </c>
    </row>
    <row r="209" spans="9:10" x14ac:dyDescent="0.25">
      <c r="I209" s="129" t="str">
        <f t="shared" si="6"/>
        <v/>
      </c>
      <c r="J209" s="129" t="str">
        <f t="shared" si="7"/>
        <v/>
      </c>
    </row>
    <row r="210" spans="9:10" x14ac:dyDescent="0.25">
      <c r="I210" s="129" t="str">
        <f t="shared" si="6"/>
        <v/>
      </c>
      <c r="J210" s="129" t="str">
        <f t="shared" si="7"/>
        <v/>
      </c>
    </row>
    <row r="211" spans="9:10" x14ac:dyDescent="0.25">
      <c r="I211" s="129" t="str">
        <f t="shared" si="6"/>
        <v/>
      </c>
      <c r="J211" s="129" t="str">
        <f t="shared" si="7"/>
        <v/>
      </c>
    </row>
    <row r="212" spans="9:10" x14ac:dyDescent="0.25">
      <c r="I212" s="129" t="str">
        <f t="shared" si="6"/>
        <v/>
      </c>
      <c r="J212" s="129" t="str">
        <f t="shared" si="7"/>
        <v/>
      </c>
    </row>
    <row r="213" spans="9:10" x14ac:dyDescent="0.25">
      <c r="I213" s="129" t="str">
        <f t="shared" si="6"/>
        <v/>
      </c>
      <c r="J213" s="129" t="str">
        <f t="shared" si="7"/>
        <v/>
      </c>
    </row>
    <row r="214" spans="9:10" x14ac:dyDescent="0.25">
      <c r="I214" s="129" t="str">
        <f t="shared" si="6"/>
        <v/>
      </c>
      <c r="J214" s="129" t="str">
        <f t="shared" si="7"/>
        <v/>
      </c>
    </row>
    <row r="215" spans="9:10" x14ac:dyDescent="0.25">
      <c r="I215" s="129" t="str">
        <f t="shared" si="6"/>
        <v/>
      </c>
      <c r="J215" s="129" t="str">
        <f t="shared" si="7"/>
        <v/>
      </c>
    </row>
    <row r="216" spans="9:10" x14ac:dyDescent="0.25">
      <c r="I216" s="129" t="str">
        <f t="shared" si="6"/>
        <v/>
      </c>
      <c r="J216" s="129" t="str">
        <f t="shared" si="7"/>
        <v/>
      </c>
    </row>
    <row r="217" spans="9:10" x14ac:dyDescent="0.25">
      <c r="I217" s="129" t="str">
        <f t="shared" si="6"/>
        <v/>
      </c>
      <c r="J217" s="129" t="str">
        <f t="shared" si="7"/>
        <v/>
      </c>
    </row>
    <row r="218" spans="9:10" x14ac:dyDescent="0.25">
      <c r="I218" s="129" t="str">
        <f t="shared" si="6"/>
        <v/>
      </c>
      <c r="J218" s="129" t="str">
        <f t="shared" si="7"/>
        <v/>
      </c>
    </row>
    <row r="219" spans="9:10" x14ac:dyDescent="0.25">
      <c r="I219" s="129" t="str">
        <f t="shared" si="6"/>
        <v/>
      </c>
      <c r="J219" s="129" t="str">
        <f t="shared" si="7"/>
        <v/>
      </c>
    </row>
    <row r="220" spans="9:10" x14ac:dyDescent="0.25">
      <c r="I220" s="129" t="str">
        <f t="shared" si="6"/>
        <v/>
      </c>
      <c r="J220" s="129" t="str">
        <f t="shared" si="7"/>
        <v/>
      </c>
    </row>
    <row r="221" spans="9:10" x14ac:dyDescent="0.25">
      <c r="I221" s="129" t="str">
        <f t="shared" si="6"/>
        <v/>
      </c>
      <c r="J221" s="129" t="str">
        <f t="shared" si="7"/>
        <v/>
      </c>
    </row>
    <row r="222" spans="9:10" x14ac:dyDescent="0.25">
      <c r="I222" s="129" t="str">
        <f t="shared" si="6"/>
        <v/>
      </c>
      <c r="J222" s="129" t="str">
        <f t="shared" si="7"/>
        <v/>
      </c>
    </row>
    <row r="223" spans="9:10" x14ac:dyDescent="0.25">
      <c r="I223" s="129" t="str">
        <f t="shared" si="6"/>
        <v/>
      </c>
      <c r="J223" s="129" t="str">
        <f t="shared" si="7"/>
        <v/>
      </c>
    </row>
    <row r="224" spans="9:10" x14ac:dyDescent="0.25">
      <c r="I224" s="129" t="str">
        <f t="shared" si="6"/>
        <v/>
      </c>
      <c r="J224" s="129" t="str">
        <f t="shared" si="7"/>
        <v/>
      </c>
    </row>
    <row r="225" spans="9:10" x14ac:dyDescent="0.25">
      <c r="I225" s="129" t="str">
        <f t="shared" si="6"/>
        <v/>
      </c>
      <c r="J225" s="129" t="str">
        <f t="shared" si="7"/>
        <v/>
      </c>
    </row>
    <row r="226" spans="9:10" x14ac:dyDescent="0.25">
      <c r="I226" s="129" t="str">
        <f t="shared" si="6"/>
        <v/>
      </c>
      <c r="J226" s="129" t="str">
        <f t="shared" si="7"/>
        <v/>
      </c>
    </row>
    <row r="227" spans="9:10" x14ac:dyDescent="0.25">
      <c r="I227" s="129" t="str">
        <f t="shared" si="6"/>
        <v/>
      </c>
      <c r="J227" s="129" t="str">
        <f t="shared" si="7"/>
        <v/>
      </c>
    </row>
    <row r="228" spans="9:10" x14ac:dyDescent="0.25">
      <c r="I228" s="129" t="str">
        <f t="shared" si="6"/>
        <v/>
      </c>
      <c r="J228" s="129" t="str">
        <f t="shared" si="7"/>
        <v/>
      </c>
    </row>
    <row r="229" spans="9:10" x14ac:dyDescent="0.25">
      <c r="I229" s="129" t="str">
        <f t="shared" si="6"/>
        <v/>
      </c>
      <c r="J229" s="129" t="str">
        <f t="shared" si="7"/>
        <v/>
      </c>
    </row>
    <row r="230" spans="9:10" x14ac:dyDescent="0.25">
      <c r="I230" s="129" t="str">
        <f t="shared" si="6"/>
        <v/>
      </c>
      <c r="J230" s="129" t="str">
        <f t="shared" si="7"/>
        <v/>
      </c>
    </row>
    <row r="231" spans="9:10" x14ac:dyDescent="0.25">
      <c r="I231" s="129" t="str">
        <f t="shared" si="6"/>
        <v/>
      </c>
      <c r="J231" s="129" t="str">
        <f t="shared" si="7"/>
        <v/>
      </c>
    </row>
    <row r="232" spans="9:10" x14ac:dyDescent="0.25">
      <c r="I232" s="129" t="str">
        <f t="shared" si="6"/>
        <v/>
      </c>
      <c r="J232" s="129" t="str">
        <f t="shared" si="7"/>
        <v/>
      </c>
    </row>
    <row r="233" spans="9:10" x14ac:dyDescent="0.25">
      <c r="I233" s="129" t="str">
        <f t="shared" si="6"/>
        <v/>
      </c>
      <c r="J233" s="129" t="str">
        <f t="shared" si="7"/>
        <v/>
      </c>
    </row>
    <row r="234" spans="9:10" x14ac:dyDescent="0.25">
      <c r="I234" s="129" t="str">
        <f t="shared" si="6"/>
        <v/>
      </c>
      <c r="J234" s="129" t="str">
        <f t="shared" si="7"/>
        <v/>
      </c>
    </row>
    <row r="235" spans="9:10" x14ac:dyDescent="0.25">
      <c r="I235" s="129" t="str">
        <f t="shared" si="6"/>
        <v/>
      </c>
      <c r="J235" s="129" t="str">
        <f t="shared" si="7"/>
        <v/>
      </c>
    </row>
    <row r="236" spans="9:10" x14ac:dyDescent="0.25">
      <c r="I236" s="129" t="str">
        <f t="shared" si="6"/>
        <v/>
      </c>
      <c r="J236" s="129" t="str">
        <f t="shared" si="7"/>
        <v/>
      </c>
    </row>
    <row r="237" spans="9:10" x14ac:dyDescent="0.25">
      <c r="I237" s="129" t="str">
        <f t="shared" si="6"/>
        <v/>
      </c>
      <c r="J237" s="129" t="str">
        <f t="shared" si="7"/>
        <v/>
      </c>
    </row>
    <row r="238" spans="9:10" x14ac:dyDescent="0.25">
      <c r="I238" s="129" t="str">
        <f t="shared" si="6"/>
        <v/>
      </c>
      <c r="J238" s="129" t="str">
        <f t="shared" si="7"/>
        <v/>
      </c>
    </row>
    <row r="239" spans="9:10" x14ac:dyDescent="0.25">
      <c r="I239" s="129" t="str">
        <f t="shared" si="6"/>
        <v/>
      </c>
      <c r="J239" s="129" t="str">
        <f t="shared" si="7"/>
        <v/>
      </c>
    </row>
    <row r="240" spans="9:10" x14ac:dyDescent="0.25">
      <c r="I240" s="129" t="str">
        <f t="shared" si="6"/>
        <v/>
      </c>
      <c r="J240" s="129" t="str">
        <f t="shared" si="7"/>
        <v/>
      </c>
    </row>
    <row r="241" spans="9:10" x14ac:dyDescent="0.25">
      <c r="I241" s="129" t="str">
        <f t="shared" si="6"/>
        <v/>
      </c>
      <c r="J241" s="129" t="str">
        <f t="shared" si="7"/>
        <v/>
      </c>
    </row>
    <row r="242" spans="9:10" x14ac:dyDescent="0.25">
      <c r="I242" s="129" t="str">
        <f t="shared" si="6"/>
        <v/>
      </c>
      <c r="J242" s="129" t="str">
        <f t="shared" si="7"/>
        <v/>
      </c>
    </row>
    <row r="243" spans="9:10" x14ac:dyDescent="0.25">
      <c r="I243" s="129" t="str">
        <f t="shared" si="6"/>
        <v/>
      </c>
      <c r="J243" s="129" t="str">
        <f t="shared" si="7"/>
        <v/>
      </c>
    </row>
    <row r="244" spans="9:10" x14ac:dyDescent="0.25">
      <c r="I244" s="129" t="str">
        <f t="shared" si="6"/>
        <v/>
      </c>
      <c r="J244" s="129" t="str">
        <f t="shared" si="7"/>
        <v/>
      </c>
    </row>
    <row r="245" spans="9:10" x14ac:dyDescent="0.25">
      <c r="I245" s="129" t="str">
        <f t="shared" si="6"/>
        <v/>
      </c>
      <c r="J245" s="129" t="str">
        <f t="shared" si="7"/>
        <v/>
      </c>
    </row>
    <row r="246" spans="9:10" x14ac:dyDescent="0.25">
      <c r="I246" s="129" t="str">
        <f t="shared" si="6"/>
        <v/>
      </c>
      <c r="J246" s="129" t="str">
        <f t="shared" si="7"/>
        <v/>
      </c>
    </row>
    <row r="247" spans="9:10" x14ac:dyDescent="0.25">
      <c r="I247" s="129" t="str">
        <f t="shared" si="6"/>
        <v/>
      </c>
      <c r="J247" s="129" t="str">
        <f t="shared" si="7"/>
        <v/>
      </c>
    </row>
    <row r="248" spans="9:10" x14ac:dyDescent="0.25">
      <c r="I248" s="129" t="str">
        <f t="shared" si="6"/>
        <v/>
      </c>
      <c r="J248" s="129" t="str">
        <f t="shared" si="7"/>
        <v/>
      </c>
    </row>
    <row r="249" spans="9:10" x14ac:dyDescent="0.25">
      <c r="I249" s="129" t="str">
        <f t="shared" si="6"/>
        <v/>
      </c>
      <c r="J249" s="129" t="str">
        <f t="shared" si="7"/>
        <v/>
      </c>
    </row>
    <row r="250" spans="9:10" x14ac:dyDescent="0.25">
      <c r="I250" s="129" t="str">
        <f t="shared" si="6"/>
        <v/>
      </c>
      <c r="J250" s="129" t="str">
        <f t="shared" si="7"/>
        <v/>
      </c>
    </row>
    <row r="251" spans="9:10" x14ac:dyDescent="0.25">
      <c r="I251" s="129" t="str">
        <f t="shared" si="6"/>
        <v/>
      </c>
      <c r="J251" s="129" t="str">
        <f t="shared" si="7"/>
        <v/>
      </c>
    </row>
    <row r="252" spans="9:10" x14ac:dyDescent="0.25">
      <c r="I252" s="129" t="str">
        <f t="shared" si="6"/>
        <v/>
      </c>
      <c r="J252" s="129" t="str">
        <f t="shared" si="7"/>
        <v/>
      </c>
    </row>
    <row r="253" spans="9:10" x14ac:dyDescent="0.25">
      <c r="I253" s="129" t="str">
        <f t="shared" si="6"/>
        <v/>
      </c>
      <c r="J253" s="129" t="str">
        <f t="shared" si="7"/>
        <v/>
      </c>
    </row>
    <row r="254" spans="9:10" x14ac:dyDescent="0.25">
      <c r="I254" s="129" t="str">
        <f t="shared" si="6"/>
        <v/>
      </c>
      <c r="J254" s="129" t="str">
        <f t="shared" si="7"/>
        <v/>
      </c>
    </row>
    <row r="255" spans="9:10" x14ac:dyDescent="0.25">
      <c r="I255" s="129" t="str">
        <f t="shared" si="6"/>
        <v/>
      </c>
      <c r="J255" s="129" t="str">
        <f t="shared" si="7"/>
        <v/>
      </c>
    </row>
    <row r="256" spans="9:10" x14ac:dyDescent="0.25">
      <c r="I256" s="129" t="str">
        <f t="shared" si="6"/>
        <v/>
      </c>
      <c r="J256" s="129" t="str">
        <f t="shared" si="7"/>
        <v/>
      </c>
    </row>
    <row r="257" spans="9:10" x14ac:dyDescent="0.25">
      <c r="I257" s="129" t="str">
        <f t="shared" si="6"/>
        <v/>
      </c>
      <c r="J257" s="129" t="str">
        <f t="shared" si="7"/>
        <v/>
      </c>
    </row>
    <row r="258" spans="9:10" x14ac:dyDescent="0.25">
      <c r="I258" s="129" t="str">
        <f t="shared" si="6"/>
        <v/>
      </c>
      <c r="J258" s="129" t="str">
        <f t="shared" si="7"/>
        <v/>
      </c>
    </row>
    <row r="259" spans="9:10" x14ac:dyDescent="0.25">
      <c r="I259" s="129" t="str">
        <f t="shared" si="6"/>
        <v/>
      </c>
      <c r="J259" s="129" t="str">
        <f t="shared" si="7"/>
        <v/>
      </c>
    </row>
    <row r="260" spans="9:10" x14ac:dyDescent="0.25">
      <c r="I260" s="129" t="str">
        <f t="shared" si="6"/>
        <v/>
      </c>
      <c r="J260" s="129" t="str">
        <f t="shared" si="7"/>
        <v/>
      </c>
    </row>
    <row r="261" spans="9:10" x14ac:dyDescent="0.25">
      <c r="I261" s="129" t="str">
        <f t="shared" si="6"/>
        <v/>
      </c>
      <c r="J261" s="129" t="str">
        <f t="shared" si="7"/>
        <v/>
      </c>
    </row>
    <row r="262" spans="9:10" x14ac:dyDescent="0.25">
      <c r="I262" s="129" t="str">
        <f t="shared" si="6"/>
        <v/>
      </c>
      <c r="J262" s="129" t="str">
        <f t="shared" si="7"/>
        <v/>
      </c>
    </row>
    <row r="263" spans="9:10" x14ac:dyDescent="0.25">
      <c r="I263" s="129" t="str">
        <f t="shared" si="6"/>
        <v/>
      </c>
      <c r="J263" s="129" t="str">
        <f t="shared" si="7"/>
        <v/>
      </c>
    </row>
    <row r="264" spans="9:10" x14ac:dyDescent="0.25">
      <c r="I264" s="129" t="str">
        <f t="shared" si="6"/>
        <v/>
      </c>
      <c r="J264" s="129" t="str">
        <f t="shared" si="7"/>
        <v/>
      </c>
    </row>
    <row r="265" spans="9:10" x14ac:dyDescent="0.25">
      <c r="I265" s="129" t="str">
        <f t="shared" si="6"/>
        <v/>
      </c>
      <c r="J265" s="129" t="str">
        <f t="shared" si="7"/>
        <v/>
      </c>
    </row>
    <row r="266" spans="9:10" x14ac:dyDescent="0.25">
      <c r="I266" s="129" t="str">
        <f t="shared" ref="I266:I316" si="8">+IF(G266&gt;0,H266/G266,"")</f>
        <v/>
      </c>
      <c r="J266" s="129" t="str">
        <f t="shared" ref="J266:J329" si="9">IF(I266="","",IF(I266&lt;=0.5,"Avance bajo",(IF(AND(I266&gt;0.5,I266&lt;=0.75),"Avance medio",IF(AND(I266&gt;0.75,I266&lt;=0.95),"Avance alto",IF(AND(I266&gt;0.95,I266&lt;=1),"Avance sobresaliente",IF(I266&gt;1,"Sobre ejecutado","")))))))</f>
        <v/>
      </c>
    </row>
    <row r="267" spans="9:10" x14ac:dyDescent="0.25">
      <c r="I267" s="129" t="str">
        <f t="shared" si="8"/>
        <v/>
      </c>
      <c r="J267" s="129" t="str">
        <f t="shared" si="9"/>
        <v/>
      </c>
    </row>
    <row r="268" spans="9:10" x14ac:dyDescent="0.25">
      <c r="I268" s="129" t="str">
        <f t="shared" si="8"/>
        <v/>
      </c>
      <c r="J268" s="129" t="str">
        <f t="shared" si="9"/>
        <v/>
      </c>
    </row>
    <row r="269" spans="9:10" x14ac:dyDescent="0.25">
      <c r="I269" s="129" t="str">
        <f t="shared" si="8"/>
        <v/>
      </c>
      <c r="J269" s="129" t="str">
        <f t="shared" si="9"/>
        <v/>
      </c>
    </row>
    <row r="270" spans="9:10" x14ac:dyDescent="0.25">
      <c r="I270" s="129" t="str">
        <f t="shared" si="8"/>
        <v/>
      </c>
      <c r="J270" s="129" t="str">
        <f t="shared" si="9"/>
        <v/>
      </c>
    </row>
    <row r="271" spans="9:10" x14ac:dyDescent="0.25">
      <c r="I271" s="129" t="str">
        <f t="shared" si="8"/>
        <v/>
      </c>
      <c r="J271" s="129" t="str">
        <f t="shared" si="9"/>
        <v/>
      </c>
    </row>
    <row r="272" spans="9:10" x14ac:dyDescent="0.25">
      <c r="I272" s="129" t="str">
        <f t="shared" si="8"/>
        <v/>
      </c>
      <c r="J272" s="129" t="str">
        <f t="shared" si="9"/>
        <v/>
      </c>
    </row>
    <row r="273" spans="9:10" x14ac:dyDescent="0.25">
      <c r="I273" s="129" t="str">
        <f t="shared" si="8"/>
        <v/>
      </c>
      <c r="J273" s="129" t="str">
        <f t="shared" si="9"/>
        <v/>
      </c>
    </row>
    <row r="274" spans="9:10" x14ac:dyDescent="0.25">
      <c r="I274" s="129" t="str">
        <f t="shared" si="8"/>
        <v/>
      </c>
      <c r="J274" s="129" t="str">
        <f t="shared" si="9"/>
        <v/>
      </c>
    </row>
    <row r="275" spans="9:10" x14ac:dyDescent="0.25">
      <c r="I275" s="129" t="str">
        <f t="shared" si="8"/>
        <v/>
      </c>
      <c r="J275" s="129" t="str">
        <f t="shared" si="9"/>
        <v/>
      </c>
    </row>
    <row r="276" spans="9:10" x14ac:dyDescent="0.25">
      <c r="I276" s="129" t="str">
        <f t="shared" si="8"/>
        <v/>
      </c>
      <c r="J276" s="129" t="str">
        <f t="shared" si="9"/>
        <v/>
      </c>
    </row>
    <row r="277" spans="9:10" x14ac:dyDescent="0.25">
      <c r="I277" s="129" t="str">
        <f t="shared" si="8"/>
        <v/>
      </c>
      <c r="J277" s="129" t="str">
        <f t="shared" si="9"/>
        <v/>
      </c>
    </row>
    <row r="278" spans="9:10" x14ac:dyDescent="0.25">
      <c r="I278" s="129" t="str">
        <f t="shared" si="8"/>
        <v/>
      </c>
      <c r="J278" s="129" t="str">
        <f t="shared" si="9"/>
        <v/>
      </c>
    </row>
    <row r="279" spans="9:10" x14ac:dyDescent="0.25">
      <c r="I279" s="129" t="str">
        <f t="shared" si="8"/>
        <v/>
      </c>
      <c r="J279" s="129" t="str">
        <f t="shared" si="9"/>
        <v/>
      </c>
    </row>
    <row r="280" spans="9:10" x14ac:dyDescent="0.25">
      <c r="I280" s="129" t="str">
        <f t="shared" si="8"/>
        <v/>
      </c>
      <c r="J280" s="129" t="str">
        <f t="shared" si="9"/>
        <v/>
      </c>
    </row>
    <row r="281" spans="9:10" x14ac:dyDescent="0.25">
      <c r="I281" s="129" t="str">
        <f t="shared" si="8"/>
        <v/>
      </c>
      <c r="J281" s="129" t="str">
        <f t="shared" si="9"/>
        <v/>
      </c>
    </row>
    <row r="282" spans="9:10" x14ac:dyDescent="0.25">
      <c r="I282" s="129" t="str">
        <f t="shared" si="8"/>
        <v/>
      </c>
      <c r="J282" s="129" t="str">
        <f t="shared" si="9"/>
        <v/>
      </c>
    </row>
    <row r="283" spans="9:10" x14ac:dyDescent="0.25">
      <c r="I283" s="129" t="str">
        <f t="shared" si="8"/>
        <v/>
      </c>
      <c r="J283" s="129" t="str">
        <f t="shared" si="9"/>
        <v/>
      </c>
    </row>
    <row r="284" spans="9:10" x14ac:dyDescent="0.25">
      <c r="I284" s="129" t="str">
        <f t="shared" si="8"/>
        <v/>
      </c>
      <c r="J284" s="129" t="str">
        <f t="shared" si="9"/>
        <v/>
      </c>
    </row>
    <row r="285" spans="9:10" x14ac:dyDescent="0.25">
      <c r="I285" s="129" t="str">
        <f t="shared" si="8"/>
        <v/>
      </c>
      <c r="J285" s="129" t="str">
        <f t="shared" si="9"/>
        <v/>
      </c>
    </row>
    <row r="286" spans="9:10" x14ac:dyDescent="0.25">
      <c r="I286" s="129" t="str">
        <f t="shared" si="8"/>
        <v/>
      </c>
      <c r="J286" s="129" t="str">
        <f t="shared" si="9"/>
        <v/>
      </c>
    </row>
    <row r="287" spans="9:10" x14ac:dyDescent="0.25">
      <c r="I287" s="129" t="str">
        <f t="shared" si="8"/>
        <v/>
      </c>
      <c r="J287" s="129" t="str">
        <f t="shared" si="9"/>
        <v/>
      </c>
    </row>
    <row r="288" spans="9:10" x14ac:dyDescent="0.25">
      <c r="I288" s="129" t="str">
        <f t="shared" si="8"/>
        <v/>
      </c>
      <c r="J288" s="129" t="str">
        <f t="shared" si="9"/>
        <v/>
      </c>
    </row>
    <row r="289" spans="9:10" x14ac:dyDescent="0.25">
      <c r="I289" s="129" t="str">
        <f t="shared" si="8"/>
        <v/>
      </c>
      <c r="J289" s="129" t="str">
        <f t="shared" si="9"/>
        <v/>
      </c>
    </row>
    <row r="290" spans="9:10" x14ac:dyDescent="0.25">
      <c r="I290" s="129" t="str">
        <f t="shared" si="8"/>
        <v/>
      </c>
      <c r="J290" s="129" t="str">
        <f t="shared" si="9"/>
        <v/>
      </c>
    </row>
    <row r="291" spans="9:10" x14ac:dyDescent="0.25">
      <c r="I291" s="129" t="str">
        <f t="shared" si="8"/>
        <v/>
      </c>
      <c r="J291" s="129" t="str">
        <f t="shared" si="9"/>
        <v/>
      </c>
    </row>
    <row r="292" spans="9:10" x14ac:dyDescent="0.25">
      <c r="I292" s="129" t="str">
        <f t="shared" si="8"/>
        <v/>
      </c>
      <c r="J292" s="129" t="str">
        <f t="shared" si="9"/>
        <v/>
      </c>
    </row>
    <row r="293" spans="9:10" x14ac:dyDescent="0.25">
      <c r="I293" s="129" t="str">
        <f t="shared" si="8"/>
        <v/>
      </c>
      <c r="J293" s="129" t="str">
        <f t="shared" si="9"/>
        <v/>
      </c>
    </row>
    <row r="294" spans="9:10" x14ac:dyDescent="0.25">
      <c r="I294" s="129" t="str">
        <f t="shared" si="8"/>
        <v/>
      </c>
      <c r="J294" s="129" t="str">
        <f t="shared" si="9"/>
        <v/>
      </c>
    </row>
    <row r="295" spans="9:10" x14ac:dyDescent="0.25">
      <c r="I295" s="129" t="str">
        <f t="shared" si="8"/>
        <v/>
      </c>
      <c r="J295" s="129" t="str">
        <f t="shared" si="9"/>
        <v/>
      </c>
    </row>
    <row r="296" spans="9:10" x14ac:dyDescent="0.25">
      <c r="I296" s="129" t="str">
        <f t="shared" si="8"/>
        <v/>
      </c>
      <c r="J296" s="129" t="str">
        <f t="shared" si="9"/>
        <v/>
      </c>
    </row>
    <row r="297" spans="9:10" x14ac:dyDescent="0.25">
      <c r="I297" s="129" t="str">
        <f t="shared" si="8"/>
        <v/>
      </c>
      <c r="J297" s="129" t="str">
        <f t="shared" si="9"/>
        <v/>
      </c>
    </row>
    <row r="298" spans="9:10" x14ac:dyDescent="0.25">
      <c r="I298" s="129" t="str">
        <f t="shared" si="8"/>
        <v/>
      </c>
      <c r="J298" s="129" t="str">
        <f t="shared" si="9"/>
        <v/>
      </c>
    </row>
    <row r="299" spans="9:10" x14ac:dyDescent="0.25">
      <c r="I299" s="129" t="str">
        <f t="shared" si="8"/>
        <v/>
      </c>
      <c r="J299" s="129" t="str">
        <f t="shared" si="9"/>
        <v/>
      </c>
    </row>
    <row r="300" spans="9:10" x14ac:dyDescent="0.25">
      <c r="I300" s="129" t="str">
        <f t="shared" si="8"/>
        <v/>
      </c>
      <c r="J300" s="129" t="str">
        <f t="shared" si="9"/>
        <v/>
      </c>
    </row>
    <row r="301" spans="9:10" x14ac:dyDescent="0.25">
      <c r="I301" s="129" t="str">
        <f t="shared" si="8"/>
        <v/>
      </c>
      <c r="J301" s="129" t="str">
        <f t="shared" si="9"/>
        <v/>
      </c>
    </row>
    <row r="302" spans="9:10" x14ac:dyDescent="0.25">
      <c r="I302" s="129" t="str">
        <f t="shared" si="8"/>
        <v/>
      </c>
      <c r="J302" s="129" t="str">
        <f t="shared" si="9"/>
        <v/>
      </c>
    </row>
    <row r="303" spans="9:10" x14ac:dyDescent="0.25">
      <c r="I303" s="129" t="str">
        <f t="shared" si="8"/>
        <v/>
      </c>
      <c r="J303" s="129" t="str">
        <f t="shared" si="9"/>
        <v/>
      </c>
    </row>
    <row r="304" spans="9:10" x14ac:dyDescent="0.25">
      <c r="I304" s="129" t="str">
        <f t="shared" si="8"/>
        <v/>
      </c>
      <c r="J304" s="129" t="str">
        <f t="shared" si="9"/>
        <v/>
      </c>
    </row>
    <row r="305" spans="9:10" x14ac:dyDescent="0.25">
      <c r="I305" s="129" t="str">
        <f t="shared" si="8"/>
        <v/>
      </c>
      <c r="J305" s="129" t="str">
        <f t="shared" si="9"/>
        <v/>
      </c>
    </row>
    <row r="306" spans="9:10" x14ac:dyDescent="0.25">
      <c r="I306" s="129" t="str">
        <f t="shared" si="8"/>
        <v/>
      </c>
      <c r="J306" s="129" t="str">
        <f t="shared" si="9"/>
        <v/>
      </c>
    </row>
    <row r="307" spans="9:10" x14ac:dyDescent="0.25">
      <c r="I307" s="129" t="str">
        <f t="shared" si="8"/>
        <v/>
      </c>
      <c r="J307" s="129" t="str">
        <f t="shared" si="9"/>
        <v/>
      </c>
    </row>
    <row r="308" spans="9:10" x14ac:dyDescent="0.25">
      <c r="I308" s="129" t="str">
        <f t="shared" si="8"/>
        <v/>
      </c>
      <c r="J308" s="129" t="str">
        <f t="shared" si="9"/>
        <v/>
      </c>
    </row>
    <row r="309" spans="9:10" x14ac:dyDescent="0.25">
      <c r="I309" s="129" t="str">
        <f t="shared" si="8"/>
        <v/>
      </c>
      <c r="J309" s="129" t="str">
        <f t="shared" si="9"/>
        <v/>
      </c>
    </row>
    <row r="310" spans="9:10" x14ac:dyDescent="0.25">
      <c r="I310" s="129" t="str">
        <f t="shared" si="8"/>
        <v/>
      </c>
      <c r="J310" s="129" t="str">
        <f t="shared" si="9"/>
        <v/>
      </c>
    </row>
    <row r="311" spans="9:10" x14ac:dyDescent="0.25">
      <c r="I311" s="129" t="str">
        <f t="shared" si="8"/>
        <v/>
      </c>
      <c r="J311" s="129" t="str">
        <f t="shared" si="9"/>
        <v/>
      </c>
    </row>
    <row r="312" spans="9:10" x14ac:dyDescent="0.25">
      <c r="I312" s="129" t="str">
        <f t="shared" si="8"/>
        <v/>
      </c>
      <c r="J312" s="129" t="str">
        <f t="shared" si="9"/>
        <v/>
      </c>
    </row>
    <row r="313" spans="9:10" x14ac:dyDescent="0.25">
      <c r="I313" s="129" t="str">
        <f t="shared" si="8"/>
        <v/>
      </c>
      <c r="J313" s="129" t="str">
        <f t="shared" si="9"/>
        <v/>
      </c>
    </row>
    <row r="314" spans="9:10" x14ac:dyDescent="0.25">
      <c r="I314" s="129" t="str">
        <f t="shared" si="8"/>
        <v/>
      </c>
      <c r="J314" s="129" t="str">
        <f t="shared" si="9"/>
        <v/>
      </c>
    </row>
    <row r="315" spans="9:10" x14ac:dyDescent="0.25">
      <c r="I315" s="129" t="str">
        <f t="shared" si="8"/>
        <v/>
      </c>
      <c r="J315" s="129" t="str">
        <f t="shared" si="9"/>
        <v/>
      </c>
    </row>
    <row r="316" spans="9:10" x14ac:dyDescent="0.25">
      <c r="I316" s="129" t="str">
        <f t="shared" si="8"/>
        <v/>
      </c>
      <c r="J316" s="129" t="str">
        <f t="shared" si="9"/>
        <v/>
      </c>
    </row>
    <row r="317" spans="9:10" x14ac:dyDescent="0.25">
      <c r="I317" s="122" t="str">
        <f t="shared" ref="I317:I380" si="10">+IF(F317&gt;0,H317/F317,"")</f>
        <v/>
      </c>
      <c r="J317" s="129" t="str">
        <f t="shared" si="9"/>
        <v/>
      </c>
    </row>
    <row r="318" spans="9:10" x14ac:dyDescent="0.25">
      <c r="I318" s="122" t="str">
        <f t="shared" si="10"/>
        <v/>
      </c>
      <c r="J318" s="129" t="str">
        <f t="shared" si="9"/>
        <v/>
      </c>
    </row>
    <row r="319" spans="9:10" x14ac:dyDescent="0.25">
      <c r="I319" s="122" t="str">
        <f t="shared" si="10"/>
        <v/>
      </c>
      <c r="J319" s="129" t="str">
        <f t="shared" si="9"/>
        <v/>
      </c>
    </row>
    <row r="320" spans="9:10" x14ac:dyDescent="0.25">
      <c r="I320" s="122" t="str">
        <f t="shared" si="10"/>
        <v/>
      </c>
      <c r="J320" s="129" t="str">
        <f t="shared" si="9"/>
        <v/>
      </c>
    </row>
    <row r="321" spans="9:10" x14ac:dyDescent="0.25">
      <c r="I321" s="122" t="str">
        <f t="shared" si="10"/>
        <v/>
      </c>
      <c r="J321" s="129" t="str">
        <f t="shared" si="9"/>
        <v/>
      </c>
    </row>
    <row r="322" spans="9:10" x14ac:dyDescent="0.25">
      <c r="I322" s="122" t="str">
        <f t="shared" si="10"/>
        <v/>
      </c>
      <c r="J322" s="129" t="str">
        <f t="shared" si="9"/>
        <v/>
      </c>
    </row>
    <row r="323" spans="9:10" x14ac:dyDescent="0.25">
      <c r="I323" s="122" t="str">
        <f t="shared" si="10"/>
        <v/>
      </c>
      <c r="J323" s="129" t="str">
        <f t="shared" si="9"/>
        <v/>
      </c>
    </row>
    <row r="324" spans="9:10" x14ac:dyDescent="0.25">
      <c r="I324" s="122" t="str">
        <f t="shared" si="10"/>
        <v/>
      </c>
      <c r="J324" s="129" t="str">
        <f t="shared" si="9"/>
        <v/>
      </c>
    </row>
    <row r="325" spans="9:10" x14ac:dyDescent="0.25">
      <c r="I325" s="122" t="str">
        <f t="shared" si="10"/>
        <v/>
      </c>
      <c r="J325" s="129" t="str">
        <f t="shared" si="9"/>
        <v/>
      </c>
    </row>
    <row r="326" spans="9:10" x14ac:dyDescent="0.25">
      <c r="I326" s="122" t="str">
        <f t="shared" si="10"/>
        <v/>
      </c>
      <c r="J326" s="129" t="str">
        <f t="shared" si="9"/>
        <v/>
      </c>
    </row>
    <row r="327" spans="9:10" x14ac:dyDescent="0.25">
      <c r="I327" s="122" t="str">
        <f t="shared" si="10"/>
        <v/>
      </c>
      <c r="J327" s="129" t="str">
        <f t="shared" si="9"/>
        <v/>
      </c>
    </row>
    <row r="328" spans="9:10" x14ac:dyDescent="0.25">
      <c r="I328" s="122" t="str">
        <f t="shared" si="10"/>
        <v/>
      </c>
      <c r="J328" s="129" t="str">
        <f t="shared" si="9"/>
        <v/>
      </c>
    </row>
    <row r="329" spans="9:10" x14ac:dyDescent="0.25">
      <c r="I329" s="122" t="str">
        <f t="shared" si="10"/>
        <v/>
      </c>
      <c r="J329" s="129" t="str">
        <f t="shared" si="9"/>
        <v/>
      </c>
    </row>
    <row r="330" spans="9:10" x14ac:dyDescent="0.25">
      <c r="I330" s="122" t="str">
        <f t="shared" si="10"/>
        <v/>
      </c>
      <c r="J330" s="129" t="str">
        <f t="shared" ref="J330:J393" si="11">IF(I330="","",IF(I330&lt;=0.5,"Avance bajo",(IF(AND(I330&gt;0.5,I330&lt;=0.75),"Avance medio",IF(AND(I330&gt;0.75,I330&lt;=0.95),"Avance alto",IF(AND(I330&gt;0.95,I330&lt;=1),"Avance sobresaliente",IF(I330&gt;1,"Sobre ejecutado","")))))))</f>
        <v/>
      </c>
    </row>
    <row r="331" spans="9:10" x14ac:dyDescent="0.25">
      <c r="I331" s="122" t="str">
        <f t="shared" si="10"/>
        <v/>
      </c>
      <c r="J331" s="129" t="str">
        <f t="shared" si="11"/>
        <v/>
      </c>
    </row>
    <row r="332" spans="9:10" x14ac:dyDescent="0.25">
      <c r="I332" s="122" t="str">
        <f t="shared" si="10"/>
        <v/>
      </c>
      <c r="J332" s="129" t="str">
        <f t="shared" si="11"/>
        <v/>
      </c>
    </row>
    <row r="333" spans="9:10" x14ac:dyDescent="0.25">
      <c r="I333" s="122" t="str">
        <f t="shared" si="10"/>
        <v/>
      </c>
      <c r="J333" s="129" t="str">
        <f t="shared" si="11"/>
        <v/>
      </c>
    </row>
    <row r="334" spans="9:10" x14ac:dyDescent="0.25">
      <c r="I334" s="122" t="str">
        <f t="shared" si="10"/>
        <v/>
      </c>
      <c r="J334" s="129" t="str">
        <f t="shared" si="11"/>
        <v/>
      </c>
    </row>
    <row r="335" spans="9:10" x14ac:dyDescent="0.25">
      <c r="I335" s="122" t="str">
        <f t="shared" si="10"/>
        <v/>
      </c>
      <c r="J335" s="129" t="str">
        <f t="shared" si="11"/>
        <v/>
      </c>
    </row>
    <row r="336" spans="9:10" x14ac:dyDescent="0.25">
      <c r="I336" s="122" t="str">
        <f t="shared" si="10"/>
        <v/>
      </c>
      <c r="J336" s="129" t="str">
        <f t="shared" si="11"/>
        <v/>
      </c>
    </row>
    <row r="337" spans="9:10" x14ac:dyDescent="0.25">
      <c r="I337" s="122" t="str">
        <f t="shared" si="10"/>
        <v/>
      </c>
      <c r="J337" s="129" t="str">
        <f t="shared" si="11"/>
        <v/>
      </c>
    </row>
    <row r="338" spans="9:10" x14ac:dyDescent="0.25">
      <c r="I338" s="122" t="str">
        <f t="shared" si="10"/>
        <v/>
      </c>
      <c r="J338" s="129" t="str">
        <f t="shared" si="11"/>
        <v/>
      </c>
    </row>
    <row r="339" spans="9:10" x14ac:dyDescent="0.25">
      <c r="I339" s="122" t="str">
        <f t="shared" si="10"/>
        <v/>
      </c>
      <c r="J339" s="129" t="str">
        <f t="shared" si="11"/>
        <v/>
      </c>
    </row>
    <row r="340" spans="9:10" x14ac:dyDescent="0.25">
      <c r="I340" s="122" t="str">
        <f t="shared" si="10"/>
        <v/>
      </c>
      <c r="J340" s="129" t="str">
        <f t="shared" si="11"/>
        <v/>
      </c>
    </row>
    <row r="341" spans="9:10" x14ac:dyDescent="0.25">
      <c r="I341" s="122" t="str">
        <f t="shared" si="10"/>
        <v/>
      </c>
      <c r="J341" s="129" t="str">
        <f t="shared" si="11"/>
        <v/>
      </c>
    </row>
    <row r="342" spans="9:10" x14ac:dyDescent="0.25">
      <c r="I342" s="122" t="str">
        <f t="shared" si="10"/>
        <v/>
      </c>
      <c r="J342" s="129" t="str">
        <f t="shared" si="11"/>
        <v/>
      </c>
    </row>
    <row r="343" spans="9:10" x14ac:dyDescent="0.25">
      <c r="I343" s="122" t="str">
        <f t="shared" si="10"/>
        <v/>
      </c>
      <c r="J343" s="129" t="str">
        <f t="shared" si="11"/>
        <v/>
      </c>
    </row>
    <row r="344" spans="9:10" x14ac:dyDescent="0.25">
      <c r="I344" s="122" t="str">
        <f t="shared" si="10"/>
        <v/>
      </c>
      <c r="J344" s="129" t="str">
        <f t="shared" si="11"/>
        <v/>
      </c>
    </row>
    <row r="345" spans="9:10" x14ac:dyDescent="0.25">
      <c r="I345" s="122" t="str">
        <f t="shared" si="10"/>
        <v/>
      </c>
      <c r="J345" s="129" t="str">
        <f t="shared" si="11"/>
        <v/>
      </c>
    </row>
    <row r="346" spans="9:10" x14ac:dyDescent="0.25">
      <c r="I346" s="122" t="str">
        <f t="shared" si="10"/>
        <v/>
      </c>
      <c r="J346" s="129" t="str">
        <f t="shared" si="11"/>
        <v/>
      </c>
    </row>
    <row r="347" spans="9:10" x14ac:dyDescent="0.25">
      <c r="I347" s="122" t="str">
        <f t="shared" si="10"/>
        <v/>
      </c>
      <c r="J347" s="129" t="str">
        <f t="shared" si="11"/>
        <v/>
      </c>
    </row>
    <row r="348" spans="9:10" x14ac:dyDescent="0.25">
      <c r="I348" s="122" t="str">
        <f t="shared" si="10"/>
        <v/>
      </c>
      <c r="J348" s="129" t="str">
        <f t="shared" si="11"/>
        <v/>
      </c>
    </row>
    <row r="349" spans="9:10" x14ac:dyDescent="0.25">
      <c r="I349" s="122" t="str">
        <f t="shared" si="10"/>
        <v/>
      </c>
      <c r="J349" s="129" t="str">
        <f t="shared" si="11"/>
        <v/>
      </c>
    </row>
    <row r="350" spans="9:10" x14ac:dyDescent="0.25">
      <c r="I350" s="122" t="str">
        <f t="shared" si="10"/>
        <v/>
      </c>
      <c r="J350" s="129" t="str">
        <f t="shared" si="11"/>
        <v/>
      </c>
    </row>
    <row r="351" spans="9:10" x14ac:dyDescent="0.25">
      <c r="I351" s="122" t="str">
        <f t="shared" si="10"/>
        <v/>
      </c>
      <c r="J351" s="129" t="str">
        <f t="shared" si="11"/>
        <v/>
      </c>
    </row>
    <row r="352" spans="9:10" x14ac:dyDescent="0.25">
      <c r="I352" s="122" t="str">
        <f t="shared" si="10"/>
        <v/>
      </c>
      <c r="J352" s="129" t="str">
        <f t="shared" si="11"/>
        <v/>
      </c>
    </row>
    <row r="353" spans="9:10" x14ac:dyDescent="0.25">
      <c r="I353" s="122" t="str">
        <f t="shared" si="10"/>
        <v/>
      </c>
      <c r="J353" s="129" t="str">
        <f t="shared" si="11"/>
        <v/>
      </c>
    </row>
    <row r="354" spans="9:10" x14ac:dyDescent="0.25">
      <c r="I354" s="122" t="str">
        <f t="shared" si="10"/>
        <v/>
      </c>
      <c r="J354" s="129" t="str">
        <f t="shared" si="11"/>
        <v/>
      </c>
    </row>
    <row r="355" spans="9:10" x14ac:dyDescent="0.25">
      <c r="I355" s="122" t="str">
        <f t="shared" si="10"/>
        <v/>
      </c>
      <c r="J355" s="129" t="str">
        <f t="shared" si="11"/>
        <v/>
      </c>
    </row>
    <row r="356" spans="9:10" x14ac:dyDescent="0.25">
      <c r="I356" s="122" t="str">
        <f t="shared" si="10"/>
        <v/>
      </c>
      <c r="J356" s="129" t="str">
        <f t="shared" si="11"/>
        <v/>
      </c>
    </row>
    <row r="357" spans="9:10" x14ac:dyDescent="0.25">
      <c r="I357" s="122" t="str">
        <f t="shared" si="10"/>
        <v/>
      </c>
      <c r="J357" s="129" t="str">
        <f t="shared" si="11"/>
        <v/>
      </c>
    </row>
    <row r="358" spans="9:10" x14ac:dyDescent="0.25">
      <c r="I358" s="122" t="str">
        <f t="shared" si="10"/>
        <v/>
      </c>
      <c r="J358" s="129" t="str">
        <f t="shared" si="11"/>
        <v/>
      </c>
    </row>
    <row r="359" spans="9:10" x14ac:dyDescent="0.25">
      <c r="I359" s="122" t="str">
        <f t="shared" si="10"/>
        <v/>
      </c>
      <c r="J359" s="129" t="str">
        <f t="shared" si="11"/>
        <v/>
      </c>
    </row>
    <row r="360" spans="9:10" x14ac:dyDescent="0.25">
      <c r="I360" s="122" t="str">
        <f t="shared" si="10"/>
        <v/>
      </c>
      <c r="J360" s="129" t="str">
        <f t="shared" si="11"/>
        <v/>
      </c>
    </row>
    <row r="361" spans="9:10" x14ac:dyDescent="0.25">
      <c r="I361" s="122" t="str">
        <f t="shared" si="10"/>
        <v/>
      </c>
      <c r="J361" s="129" t="str">
        <f t="shared" si="11"/>
        <v/>
      </c>
    </row>
    <row r="362" spans="9:10" x14ac:dyDescent="0.25">
      <c r="I362" s="122" t="str">
        <f t="shared" si="10"/>
        <v/>
      </c>
      <c r="J362" s="129" t="str">
        <f t="shared" si="11"/>
        <v/>
      </c>
    </row>
    <row r="363" spans="9:10" x14ac:dyDescent="0.25">
      <c r="I363" s="122" t="str">
        <f t="shared" si="10"/>
        <v/>
      </c>
      <c r="J363" s="129" t="str">
        <f t="shared" si="11"/>
        <v/>
      </c>
    </row>
    <row r="364" spans="9:10" x14ac:dyDescent="0.25">
      <c r="I364" s="122" t="str">
        <f t="shared" si="10"/>
        <v/>
      </c>
      <c r="J364" s="129" t="str">
        <f t="shared" si="11"/>
        <v/>
      </c>
    </row>
    <row r="365" spans="9:10" x14ac:dyDescent="0.25">
      <c r="I365" s="122" t="str">
        <f t="shared" si="10"/>
        <v/>
      </c>
      <c r="J365" s="129" t="str">
        <f t="shared" si="11"/>
        <v/>
      </c>
    </row>
    <row r="366" spans="9:10" x14ac:dyDescent="0.25">
      <c r="I366" s="122" t="str">
        <f t="shared" si="10"/>
        <v/>
      </c>
      <c r="J366" s="129" t="str">
        <f t="shared" si="11"/>
        <v/>
      </c>
    </row>
    <row r="367" spans="9:10" x14ac:dyDescent="0.25">
      <c r="I367" s="122" t="str">
        <f t="shared" si="10"/>
        <v/>
      </c>
      <c r="J367" s="129" t="str">
        <f t="shared" si="11"/>
        <v/>
      </c>
    </row>
    <row r="368" spans="9:10" x14ac:dyDescent="0.25">
      <c r="I368" s="122" t="str">
        <f t="shared" si="10"/>
        <v/>
      </c>
      <c r="J368" s="129" t="str">
        <f t="shared" si="11"/>
        <v/>
      </c>
    </row>
    <row r="369" spans="9:10" x14ac:dyDescent="0.25">
      <c r="I369" s="122" t="str">
        <f t="shared" si="10"/>
        <v/>
      </c>
      <c r="J369" s="129" t="str">
        <f t="shared" si="11"/>
        <v/>
      </c>
    </row>
    <row r="370" spans="9:10" x14ac:dyDescent="0.25">
      <c r="I370" s="122" t="str">
        <f t="shared" si="10"/>
        <v/>
      </c>
      <c r="J370" s="129" t="str">
        <f t="shared" si="11"/>
        <v/>
      </c>
    </row>
    <row r="371" spans="9:10" x14ac:dyDescent="0.25">
      <c r="I371" s="122" t="str">
        <f t="shared" si="10"/>
        <v/>
      </c>
      <c r="J371" s="129" t="str">
        <f t="shared" si="11"/>
        <v/>
      </c>
    </row>
    <row r="372" spans="9:10" x14ac:dyDescent="0.25">
      <c r="I372" s="122" t="str">
        <f t="shared" si="10"/>
        <v/>
      </c>
      <c r="J372" s="129" t="str">
        <f t="shared" si="11"/>
        <v/>
      </c>
    </row>
    <row r="373" spans="9:10" x14ac:dyDescent="0.25">
      <c r="I373" s="122" t="str">
        <f t="shared" si="10"/>
        <v/>
      </c>
      <c r="J373" s="129" t="str">
        <f t="shared" si="11"/>
        <v/>
      </c>
    </row>
    <row r="374" spans="9:10" x14ac:dyDescent="0.25">
      <c r="I374" s="122" t="str">
        <f t="shared" si="10"/>
        <v/>
      </c>
      <c r="J374" s="129" t="str">
        <f t="shared" si="11"/>
        <v/>
      </c>
    </row>
    <row r="375" spans="9:10" x14ac:dyDescent="0.25">
      <c r="I375" s="122" t="str">
        <f t="shared" si="10"/>
        <v/>
      </c>
      <c r="J375" s="129" t="str">
        <f t="shared" si="11"/>
        <v/>
      </c>
    </row>
    <row r="376" spans="9:10" x14ac:dyDescent="0.25">
      <c r="I376" s="122" t="str">
        <f t="shared" si="10"/>
        <v/>
      </c>
      <c r="J376" s="129" t="str">
        <f t="shared" si="11"/>
        <v/>
      </c>
    </row>
    <row r="377" spans="9:10" x14ac:dyDescent="0.25">
      <c r="I377" s="122" t="str">
        <f t="shared" si="10"/>
        <v/>
      </c>
      <c r="J377" s="129" t="str">
        <f t="shared" si="11"/>
        <v/>
      </c>
    </row>
    <row r="378" spans="9:10" x14ac:dyDescent="0.25">
      <c r="I378" s="122" t="str">
        <f t="shared" si="10"/>
        <v/>
      </c>
      <c r="J378" s="129" t="str">
        <f t="shared" si="11"/>
        <v/>
      </c>
    </row>
    <row r="379" spans="9:10" x14ac:dyDescent="0.25">
      <c r="I379" s="122" t="str">
        <f t="shared" si="10"/>
        <v/>
      </c>
      <c r="J379" s="129" t="str">
        <f t="shared" si="11"/>
        <v/>
      </c>
    </row>
    <row r="380" spans="9:10" x14ac:dyDescent="0.25">
      <c r="I380" s="122" t="str">
        <f t="shared" si="10"/>
        <v/>
      </c>
      <c r="J380" s="129" t="str">
        <f t="shared" si="11"/>
        <v/>
      </c>
    </row>
    <row r="381" spans="9:10" x14ac:dyDescent="0.25">
      <c r="I381" s="122" t="str">
        <f t="shared" ref="I381:I414" si="12">+IF(F381&gt;0,H381/F381,"")</f>
        <v/>
      </c>
      <c r="J381" s="129" t="str">
        <f t="shared" si="11"/>
        <v/>
      </c>
    </row>
    <row r="382" spans="9:10" x14ac:dyDescent="0.25">
      <c r="I382" s="122" t="str">
        <f t="shared" si="12"/>
        <v/>
      </c>
      <c r="J382" s="129" t="str">
        <f t="shared" si="11"/>
        <v/>
      </c>
    </row>
    <row r="383" spans="9:10" x14ac:dyDescent="0.25">
      <c r="I383" s="122" t="str">
        <f t="shared" si="12"/>
        <v/>
      </c>
      <c r="J383" s="129" t="str">
        <f t="shared" si="11"/>
        <v/>
      </c>
    </row>
    <row r="384" spans="9:10" x14ac:dyDescent="0.25">
      <c r="I384" s="122" t="str">
        <f t="shared" si="12"/>
        <v/>
      </c>
      <c r="J384" s="129" t="str">
        <f t="shared" si="11"/>
        <v/>
      </c>
    </row>
    <row r="385" spans="9:10" x14ac:dyDescent="0.25">
      <c r="I385" s="122" t="str">
        <f t="shared" si="12"/>
        <v/>
      </c>
      <c r="J385" s="129" t="str">
        <f t="shared" si="11"/>
        <v/>
      </c>
    </row>
    <row r="386" spans="9:10" x14ac:dyDescent="0.25">
      <c r="I386" s="122" t="str">
        <f t="shared" si="12"/>
        <v/>
      </c>
      <c r="J386" s="129" t="str">
        <f t="shared" si="11"/>
        <v/>
      </c>
    </row>
    <row r="387" spans="9:10" x14ac:dyDescent="0.25">
      <c r="I387" s="122" t="str">
        <f t="shared" si="12"/>
        <v/>
      </c>
      <c r="J387" s="129" t="str">
        <f t="shared" si="11"/>
        <v/>
      </c>
    </row>
    <row r="388" spans="9:10" x14ac:dyDescent="0.25">
      <c r="I388" s="122" t="str">
        <f t="shared" si="12"/>
        <v/>
      </c>
      <c r="J388" s="129" t="str">
        <f t="shared" si="11"/>
        <v/>
      </c>
    </row>
    <row r="389" spans="9:10" x14ac:dyDescent="0.25">
      <c r="I389" s="122" t="str">
        <f t="shared" si="12"/>
        <v/>
      </c>
      <c r="J389" s="129" t="str">
        <f t="shared" si="11"/>
        <v/>
      </c>
    </row>
    <row r="390" spans="9:10" x14ac:dyDescent="0.25">
      <c r="I390" s="122" t="str">
        <f t="shared" si="12"/>
        <v/>
      </c>
      <c r="J390" s="129" t="str">
        <f t="shared" si="11"/>
        <v/>
      </c>
    </row>
    <row r="391" spans="9:10" x14ac:dyDescent="0.25">
      <c r="I391" s="122" t="str">
        <f t="shared" si="12"/>
        <v/>
      </c>
      <c r="J391" s="129" t="str">
        <f t="shared" si="11"/>
        <v/>
      </c>
    </row>
    <row r="392" spans="9:10" x14ac:dyDescent="0.25">
      <c r="I392" s="122" t="str">
        <f t="shared" si="12"/>
        <v/>
      </c>
      <c r="J392" s="129" t="str">
        <f t="shared" si="11"/>
        <v/>
      </c>
    </row>
    <row r="393" spans="9:10" x14ac:dyDescent="0.25">
      <c r="I393" s="122" t="str">
        <f t="shared" si="12"/>
        <v/>
      </c>
      <c r="J393" s="129" t="str">
        <f t="shared" si="11"/>
        <v/>
      </c>
    </row>
    <row r="394" spans="9:10" x14ac:dyDescent="0.25">
      <c r="I394" s="122" t="str">
        <f t="shared" si="12"/>
        <v/>
      </c>
      <c r="J394" s="129" t="str">
        <f t="shared" ref="J394:J414" si="13">IF(I394="","",IF(I394&lt;=0.5,"Avance bajo",(IF(AND(I394&gt;0.5,I394&lt;=0.75),"Avance medio",IF(AND(I394&gt;0.75,I394&lt;=0.95),"Avance alto",IF(AND(I394&gt;0.95,I394&lt;=1),"Avance sobresaliente",IF(I394&gt;1,"Sobre ejecutado","")))))))</f>
        <v/>
      </c>
    </row>
    <row r="395" spans="9:10" x14ac:dyDescent="0.25">
      <c r="I395" s="122" t="str">
        <f t="shared" si="12"/>
        <v/>
      </c>
      <c r="J395" s="129" t="str">
        <f t="shared" si="13"/>
        <v/>
      </c>
    </row>
    <row r="396" spans="9:10" x14ac:dyDescent="0.25">
      <c r="I396" s="122" t="str">
        <f t="shared" si="12"/>
        <v/>
      </c>
      <c r="J396" s="129" t="str">
        <f t="shared" si="13"/>
        <v/>
      </c>
    </row>
    <row r="397" spans="9:10" x14ac:dyDescent="0.25">
      <c r="I397" s="122" t="str">
        <f t="shared" si="12"/>
        <v/>
      </c>
      <c r="J397" s="129" t="str">
        <f t="shared" si="13"/>
        <v/>
      </c>
    </row>
    <row r="398" spans="9:10" x14ac:dyDescent="0.25">
      <c r="I398" s="122" t="str">
        <f t="shared" si="12"/>
        <v/>
      </c>
      <c r="J398" s="129" t="str">
        <f t="shared" si="13"/>
        <v/>
      </c>
    </row>
    <row r="399" spans="9:10" x14ac:dyDescent="0.25">
      <c r="I399" s="122" t="str">
        <f t="shared" si="12"/>
        <v/>
      </c>
      <c r="J399" s="129" t="str">
        <f t="shared" si="13"/>
        <v/>
      </c>
    </row>
    <row r="400" spans="9:10" x14ac:dyDescent="0.25">
      <c r="I400" s="122" t="str">
        <f t="shared" si="12"/>
        <v/>
      </c>
      <c r="J400" s="129" t="str">
        <f t="shared" si="13"/>
        <v/>
      </c>
    </row>
    <row r="401" spans="9:10" x14ac:dyDescent="0.25">
      <c r="I401" s="122" t="str">
        <f t="shared" si="12"/>
        <v/>
      </c>
      <c r="J401" s="129" t="str">
        <f t="shared" si="13"/>
        <v/>
      </c>
    </row>
    <row r="402" spans="9:10" x14ac:dyDescent="0.25">
      <c r="I402" s="122" t="str">
        <f t="shared" si="12"/>
        <v/>
      </c>
      <c r="J402" s="129" t="str">
        <f t="shared" si="13"/>
        <v/>
      </c>
    </row>
    <row r="403" spans="9:10" x14ac:dyDescent="0.25">
      <c r="I403" s="122" t="str">
        <f t="shared" si="12"/>
        <v/>
      </c>
      <c r="J403" s="129" t="str">
        <f t="shared" si="13"/>
        <v/>
      </c>
    </row>
    <row r="404" spans="9:10" x14ac:dyDescent="0.25">
      <c r="I404" s="122" t="str">
        <f t="shared" si="12"/>
        <v/>
      </c>
      <c r="J404" s="129" t="str">
        <f t="shared" si="13"/>
        <v/>
      </c>
    </row>
    <row r="405" spans="9:10" x14ac:dyDescent="0.25">
      <c r="I405" s="122" t="str">
        <f t="shared" si="12"/>
        <v/>
      </c>
      <c r="J405" s="129" t="str">
        <f t="shared" si="13"/>
        <v/>
      </c>
    </row>
    <row r="406" spans="9:10" x14ac:dyDescent="0.25">
      <c r="I406" s="122" t="str">
        <f t="shared" si="12"/>
        <v/>
      </c>
      <c r="J406" s="129" t="str">
        <f t="shared" si="13"/>
        <v/>
      </c>
    </row>
    <row r="407" spans="9:10" x14ac:dyDescent="0.25">
      <c r="I407" s="122" t="str">
        <f t="shared" si="12"/>
        <v/>
      </c>
      <c r="J407" s="129" t="str">
        <f t="shared" si="13"/>
        <v/>
      </c>
    </row>
    <row r="408" spans="9:10" x14ac:dyDescent="0.25">
      <c r="I408" s="122" t="str">
        <f t="shared" si="12"/>
        <v/>
      </c>
      <c r="J408" s="129" t="str">
        <f t="shared" si="13"/>
        <v/>
      </c>
    </row>
    <row r="409" spans="9:10" x14ac:dyDescent="0.25">
      <c r="I409" s="122" t="str">
        <f t="shared" si="12"/>
        <v/>
      </c>
      <c r="J409" s="129" t="str">
        <f t="shared" si="13"/>
        <v/>
      </c>
    </row>
    <row r="410" spans="9:10" x14ac:dyDescent="0.25">
      <c r="I410" s="122" t="str">
        <f t="shared" si="12"/>
        <v/>
      </c>
      <c r="J410" s="129" t="str">
        <f t="shared" si="13"/>
        <v/>
      </c>
    </row>
    <row r="411" spans="9:10" x14ac:dyDescent="0.25">
      <c r="I411" s="122" t="str">
        <f t="shared" si="12"/>
        <v/>
      </c>
      <c r="J411" s="129" t="str">
        <f t="shared" si="13"/>
        <v/>
      </c>
    </row>
    <row r="412" spans="9:10" x14ac:dyDescent="0.25">
      <c r="I412" s="122" t="str">
        <f t="shared" si="12"/>
        <v/>
      </c>
      <c r="J412" s="129" t="str">
        <f t="shared" si="13"/>
        <v/>
      </c>
    </row>
    <row r="413" spans="9:10" x14ac:dyDescent="0.25">
      <c r="I413" s="122" t="str">
        <f t="shared" si="12"/>
        <v/>
      </c>
      <c r="J413" s="129" t="str">
        <f t="shared" si="13"/>
        <v/>
      </c>
    </row>
    <row r="414" spans="9:10" x14ac:dyDescent="0.25">
      <c r="I414" s="122" t="str">
        <f t="shared" si="12"/>
        <v/>
      </c>
      <c r="J414" s="129" t="str">
        <f t="shared" si="13"/>
        <v/>
      </c>
    </row>
  </sheetData>
  <mergeCells count="12">
    <mergeCell ref="I7:I8"/>
    <mergeCell ref="J7:J8"/>
    <mergeCell ref="A1:A4"/>
    <mergeCell ref="B1:D4"/>
    <mergeCell ref="E1:F1"/>
    <mergeCell ref="I1:J1"/>
    <mergeCell ref="E2:F2"/>
    <mergeCell ref="I2:J2"/>
    <mergeCell ref="E3:F3"/>
    <mergeCell ref="I3:J3"/>
    <mergeCell ref="E4:F4"/>
    <mergeCell ref="I4:J4"/>
  </mergeCells>
  <conditionalFormatting sqref="J9:J414">
    <cfRule type="containsText" dxfId="387" priority="1" operator="containsText" text="Avance sobresaliente">
      <formula>NOT(ISERROR(SEARCH("Avance sobresaliente",J9)))</formula>
    </cfRule>
    <cfRule type="containsText" dxfId="386" priority="2" operator="containsText" text="Avance alto">
      <formula>NOT(ISERROR(SEARCH("Avance alto",J9)))</formula>
    </cfRule>
    <cfRule type="containsText" dxfId="385" priority="3" operator="containsText" text="Avance medio">
      <formula>NOT(ISERROR(SEARCH("Avance medio",J9)))</formula>
    </cfRule>
    <cfRule type="containsText" dxfId="384" priority="4" operator="containsText" text="Avance Bajo">
      <formula>NOT(ISERROR(SEARCH("Avance Bajo",J9)))</formula>
    </cfRule>
  </conditionalFormatting>
  <pageMargins left="0.7" right="0.7" top="0.75" bottom="0.75" header="0.3" footer="0.3"/>
  <pageSetup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6625" r:id="rId5" name="Button 1">
              <controlPr defaultSize="0" print="0" autoFill="0" autoPict="0" macro="[0]!AvanceDep">
                <anchor moveWithCells="1" sizeWithCells="1">
                  <from>
                    <xdr:col>0</xdr:col>
                    <xdr:colOff>0</xdr:colOff>
                    <xdr:row>4</xdr:row>
                    <xdr:rowOff>9525</xdr:rowOff>
                  </from>
                  <to>
                    <xdr:col>2</xdr:col>
                    <xdr:colOff>38100</xdr:colOff>
                    <xdr:row>5</xdr:row>
                    <xdr:rowOff>104775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78864-3808-4AD3-98E4-1F7483DCEF3C}">
  <sheetPr codeName="Hoja15"/>
  <dimension ref="A1:S414"/>
  <sheetViews>
    <sheetView showGridLines="0" zoomScale="85" zoomScaleNormal="85" workbookViewId="0">
      <selection activeCell="I9" sqref="I9"/>
    </sheetView>
  </sheetViews>
  <sheetFormatPr baseColWidth="10" defaultColWidth="11.42578125" defaultRowHeight="15" x14ac:dyDescent="0.25"/>
  <cols>
    <col min="1" max="1" width="31.5703125" style="105" customWidth="1"/>
    <col min="2" max="2" width="31.85546875" style="105" customWidth="1"/>
    <col min="3" max="3" width="31.5703125" style="105" customWidth="1"/>
    <col min="4" max="4" width="20" style="120" customWidth="1"/>
    <col min="5" max="5" width="10.7109375" style="120" customWidth="1"/>
    <col min="6" max="6" width="11.42578125" style="118" customWidth="1"/>
    <col min="7" max="7" width="11.42578125" style="118" hidden="1" customWidth="1"/>
    <col min="8" max="8" width="11.42578125" style="105" hidden="1" customWidth="1"/>
    <col min="9" max="9" width="13.85546875" style="122" customWidth="1"/>
    <col min="10" max="10" width="21.28515625" style="105" customWidth="1"/>
    <col min="11" max="16384" width="11.42578125" style="105"/>
  </cols>
  <sheetData>
    <row r="1" spans="1:19" ht="15" customHeight="1" x14ac:dyDescent="0.25">
      <c r="A1" s="262"/>
      <c r="B1" s="260" t="s">
        <v>1089</v>
      </c>
      <c r="C1" s="260"/>
      <c r="D1" s="260"/>
      <c r="E1" s="261" t="s">
        <v>169</v>
      </c>
      <c r="F1" s="261"/>
      <c r="G1" s="127"/>
      <c r="H1" s="128"/>
      <c r="I1" s="265" t="s">
        <v>175</v>
      </c>
      <c r="J1" s="265"/>
      <c r="Q1" s="125"/>
      <c r="R1" s="125"/>
      <c r="S1" s="125"/>
    </row>
    <row r="2" spans="1:19" x14ac:dyDescent="0.25">
      <c r="A2" s="263"/>
      <c r="B2" s="260"/>
      <c r="C2" s="260"/>
      <c r="D2" s="260"/>
      <c r="E2" s="261" t="s">
        <v>170</v>
      </c>
      <c r="F2" s="261"/>
      <c r="G2" s="127"/>
      <c r="H2" s="128"/>
      <c r="I2" s="265">
        <v>4</v>
      </c>
      <c r="J2" s="265"/>
      <c r="Q2" s="125"/>
      <c r="R2" s="125"/>
      <c r="S2" s="125"/>
    </row>
    <row r="3" spans="1:19" x14ac:dyDescent="0.25">
      <c r="A3" s="263"/>
      <c r="B3" s="260"/>
      <c r="C3" s="260"/>
      <c r="D3" s="260"/>
      <c r="E3" s="261" t="s">
        <v>171</v>
      </c>
      <c r="F3" s="261"/>
      <c r="G3" s="127"/>
      <c r="H3" s="128"/>
      <c r="I3" s="266">
        <v>43916</v>
      </c>
      <c r="J3" s="266"/>
      <c r="Q3" s="126"/>
      <c r="R3" s="126"/>
      <c r="S3" s="126"/>
    </row>
    <row r="4" spans="1:19" x14ac:dyDescent="0.25">
      <c r="A4" s="264"/>
      <c r="B4" s="260"/>
      <c r="C4" s="260"/>
      <c r="D4" s="260"/>
      <c r="E4" s="261" t="s">
        <v>172</v>
      </c>
      <c r="F4" s="261"/>
      <c r="G4" s="127"/>
      <c r="H4" s="128"/>
      <c r="I4" s="265" t="s">
        <v>173</v>
      </c>
      <c r="J4" s="265"/>
      <c r="Q4" s="125"/>
      <c r="R4" s="125"/>
      <c r="S4" s="125"/>
    </row>
    <row r="5" spans="1:19" x14ac:dyDescent="0.25">
      <c r="A5" s="177" t="s">
        <v>1081</v>
      </c>
      <c r="B5" s="174" t="s">
        <v>1079</v>
      </c>
    </row>
    <row r="6" spans="1:19" ht="18" customHeight="1" x14ac:dyDescent="0.25">
      <c r="N6" s="117"/>
    </row>
    <row r="7" spans="1:19" x14ac:dyDescent="0.25">
      <c r="A7" s="174"/>
      <c r="B7" s="174"/>
      <c r="C7" s="174"/>
      <c r="D7" s="174"/>
      <c r="E7" s="181" t="s">
        <v>1041</v>
      </c>
      <c r="F7" s="174"/>
      <c r="G7" s="105"/>
      <c r="H7" s="120"/>
      <c r="I7" s="259" t="s">
        <v>1044</v>
      </c>
      <c r="J7" s="259" t="s">
        <v>1045</v>
      </c>
    </row>
    <row r="8" spans="1:19" s="120" customFormat="1" ht="30" x14ac:dyDescent="0.25">
      <c r="A8" s="177" t="s">
        <v>0</v>
      </c>
      <c r="B8" s="180" t="s">
        <v>1</v>
      </c>
      <c r="C8" s="180" t="s">
        <v>2</v>
      </c>
      <c r="D8" s="180" t="s">
        <v>70</v>
      </c>
      <c r="E8" s="176" t="s">
        <v>1043</v>
      </c>
      <c r="F8" s="174" t="s">
        <v>1068</v>
      </c>
      <c r="G8" s="119" t="s">
        <v>1043</v>
      </c>
      <c r="H8" s="121" t="s">
        <v>1042</v>
      </c>
      <c r="I8" s="259"/>
      <c r="J8" s="259"/>
    </row>
    <row r="9" spans="1:19" x14ac:dyDescent="0.25">
      <c r="A9" s="174" t="s">
        <v>78</v>
      </c>
      <c r="B9" s="174"/>
      <c r="C9" s="174"/>
      <c r="D9" s="174"/>
      <c r="E9" s="179">
        <v>116</v>
      </c>
      <c r="F9" s="179">
        <v>0</v>
      </c>
      <c r="G9" s="116">
        <v>116</v>
      </c>
      <c r="H9" s="105">
        <v>0</v>
      </c>
      <c r="I9" s="123">
        <f>+IF(G9&gt;0,H9/G9,"")</f>
        <v>0</v>
      </c>
      <c r="J9" s="129" t="str">
        <f>IF(I9="","",IF(I9&lt;=0.5,"Avance bajo",(IF(AND(I9&gt;0.5,I9&lt;=0.75),"Avance medio",IF(AND(I9&gt;0.75,I9&lt;=0.95),"Avance alto",IF(AND(I9&gt;0.95,I9&lt;=1),"Avance sobresaliente",IF(I9&gt;1,"Sobre ejecutado","")))))))</f>
        <v>Avance bajo</v>
      </c>
    </row>
    <row r="10" spans="1:19" x14ac:dyDescent="0.25">
      <c r="A10" s="174" t="s">
        <v>77</v>
      </c>
      <c r="B10" s="174"/>
      <c r="C10" s="174"/>
      <c r="D10" s="174"/>
      <c r="E10" s="179">
        <v>14</v>
      </c>
      <c r="F10" s="179">
        <v>0</v>
      </c>
      <c r="G10" s="116">
        <v>14</v>
      </c>
      <c r="H10" s="105">
        <v>0</v>
      </c>
      <c r="I10" s="129">
        <f t="shared" ref="I10:I73" si="0">+IF(G10&gt;0,H10/G10,"")</f>
        <v>0</v>
      </c>
      <c r="J10" s="129" t="str">
        <f t="shared" ref="J10:J73" si="1">IF(I10="","",IF(I10&lt;=0.5,"Avance bajo",(IF(AND(I10&gt;0.5,I10&lt;=0.75),"Avance medio",IF(AND(I10&gt;0.75,I10&lt;=0.95),"Avance alto",IF(AND(I10&gt;0.95,I10&lt;=1),"Avance sobresaliente",IF(I10&gt;1,"Sobre ejecutado","")))))))</f>
        <v>Avance bajo</v>
      </c>
    </row>
    <row r="11" spans="1:19" x14ac:dyDescent="0.25">
      <c r="A11" s="174" t="s">
        <v>52</v>
      </c>
      <c r="B11" s="174"/>
      <c r="C11" s="174"/>
      <c r="D11" s="174"/>
      <c r="E11" s="179">
        <v>1392</v>
      </c>
      <c r="F11" s="179">
        <v>0</v>
      </c>
      <c r="G11" s="116">
        <v>1392</v>
      </c>
      <c r="H11" s="105">
        <v>0</v>
      </c>
      <c r="I11" s="129">
        <f t="shared" si="0"/>
        <v>0</v>
      </c>
      <c r="J11" s="129" t="str">
        <f t="shared" si="1"/>
        <v>Avance bajo</v>
      </c>
    </row>
    <row r="12" spans="1:19" x14ac:dyDescent="0.25">
      <c r="A12" s="174" t="s">
        <v>27</v>
      </c>
      <c r="B12" s="174"/>
      <c r="C12" s="174"/>
      <c r="D12" s="174"/>
      <c r="E12" s="179">
        <v>1053</v>
      </c>
      <c r="F12" s="179">
        <v>130</v>
      </c>
      <c r="G12" s="116">
        <v>1003</v>
      </c>
      <c r="H12" s="105">
        <v>0</v>
      </c>
      <c r="I12" s="129">
        <f t="shared" si="0"/>
        <v>0</v>
      </c>
      <c r="J12" s="129" t="str">
        <f t="shared" si="1"/>
        <v>Avance bajo</v>
      </c>
    </row>
    <row r="13" spans="1:19" x14ac:dyDescent="0.25">
      <c r="A13" s="174" t="s">
        <v>1040</v>
      </c>
      <c r="B13" s="174"/>
      <c r="C13" s="174"/>
      <c r="D13" s="174"/>
      <c r="E13" s="179">
        <v>2575</v>
      </c>
      <c r="F13" s="179">
        <v>130</v>
      </c>
      <c r="G13" s="116">
        <v>2525</v>
      </c>
      <c r="H13" s="105">
        <v>0</v>
      </c>
      <c r="I13" s="129">
        <f t="shared" si="0"/>
        <v>0</v>
      </c>
      <c r="J13" s="129" t="str">
        <f t="shared" si="1"/>
        <v>Avance bajo</v>
      </c>
    </row>
    <row r="14" spans="1:19" x14ac:dyDescent="0.25">
      <c r="A14"/>
      <c r="B14"/>
      <c r="C14"/>
      <c r="D14"/>
      <c r="E14"/>
      <c r="F14"/>
      <c r="G14" s="116"/>
      <c r="I14" s="129" t="str">
        <f t="shared" si="0"/>
        <v/>
      </c>
      <c r="J14" s="129" t="str">
        <f t="shared" si="1"/>
        <v/>
      </c>
    </row>
    <row r="15" spans="1:19" x14ac:dyDescent="0.25">
      <c r="A15"/>
      <c r="B15"/>
      <c r="C15"/>
      <c r="D15"/>
      <c r="E15"/>
      <c r="F15"/>
      <c r="G15" s="116"/>
      <c r="I15" s="129" t="str">
        <f t="shared" si="0"/>
        <v/>
      </c>
      <c r="J15" s="129" t="str">
        <f t="shared" si="1"/>
        <v/>
      </c>
    </row>
    <row r="16" spans="1:19" x14ac:dyDescent="0.25">
      <c r="A16"/>
      <c r="B16"/>
      <c r="C16"/>
      <c r="D16"/>
      <c r="E16"/>
      <c r="F16"/>
      <c r="G16" s="116"/>
      <c r="I16" s="129" t="str">
        <f t="shared" si="0"/>
        <v/>
      </c>
      <c r="J16" s="129" t="str">
        <f t="shared" si="1"/>
        <v/>
      </c>
    </row>
    <row r="17" spans="1:10" x14ac:dyDescent="0.25">
      <c r="A17"/>
      <c r="B17"/>
      <c r="C17"/>
      <c r="D17"/>
      <c r="E17"/>
      <c r="F17"/>
      <c r="G17" s="116"/>
      <c r="I17" s="129" t="str">
        <f t="shared" si="0"/>
        <v/>
      </c>
      <c r="J17" s="129" t="str">
        <f t="shared" si="1"/>
        <v/>
      </c>
    </row>
    <row r="18" spans="1:10" x14ac:dyDescent="0.25">
      <c r="A18"/>
      <c r="B18"/>
      <c r="C18"/>
      <c r="D18"/>
      <c r="E18"/>
      <c r="F18"/>
      <c r="G18" s="116"/>
      <c r="I18" s="129" t="str">
        <f t="shared" si="0"/>
        <v/>
      </c>
      <c r="J18" s="129" t="str">
        <f t="shared" si="1"/>
        <v/>
      </c>
    </row>
    <row r="19" spans="1:10" x14ac:dyDescent="0.25">
      <c r="A19"/>
      <c r="B19"/>
      <c r="C19"/>
      <c r="D19"/>
      <c r="E19"/>
      <c r="F19"/>
      <c r="G19" s="104"/>
      <c r="I19" s="129" t="str">
        <f t="shared" si="0"/>
        <v/>
      </c>
      <c r="J19" s="129" t="str">
        <f t="shared" si="1"/>
        <v/>
      </c>
    </row>
    <row r="20" spans="1:10" x14ac:dyDescent="0.25">
      <c r="A20"/>
      <c r="B20"/>
      <c r="C20"/>
      <c r="D20"/>
      <c r="E20"/>
      <c r="F20"/>
      <c r="G20" s="104"/>
      <c r="I20" s="129" t="str">
        <f t="shared" si="0"/>
        <v/>
      </c>
      <c r="J20" s="129" t="str">
        <f t="shared" si="1"/>
        <v/>
      </c>
    </row>
    <row r="21" spans="1:10" x14ac:dyDescent="0.25">
      <c r="A21"/>
      <c r="B21"/>
      <c r="C21"/>
      <c r="D21"/>
      <c r="E21"/>
      <c r="F21"/>
      <c r="G21" s="104"/>
      <c r="I21" s="129" t="str">
        <f t="shared" si="0"/>
        <v/>
      </c>
      <c r="J21" s="129" t="str">
        <f t="shared" si="1"/>
        <v/>
      </c>
    </row>
    <row r="22" spans="1:10" x14ac:dyDescent="0.25">
      <c r="A22"/>
      <c r="B22"/>
      <c r="C22"/>
      <c r="D22"/>
      <c r="E22"/>
      <c r="F22"/>
      <c r="G22" s="104"/>
      <c r="I22" s="129" t="str">
        <f t="shared" si="0"/>
        <v/>
      </c>
      <c r="J22" s="129" t="str">
        <f t="shared" si="1"/>
        <v/>
      </c>
    </row>
    <row r="23" spans="1:10" x14ac:dyDescent="0.25">
      <c r="A23"/>
      <c r="B23"/>
      <c r="C23"/>
      <c r="D23"/>
      <c r="E23"/>
      <c r="F23"/>
      <c r="G23" s="104"/>
      <c r="I23" s="129" t="str">
        <f t="shared" si="0"/>
        <v/>
      </c>
      <c r="J23" s="129" t="str">
        <f t="shared" si="1"/>
        <v/>
      </c>
    </row>
    <row r="24" spans="1:10" x14ac:dyDescent="0.25">
      <c r="A24"/>
      <c r="B24"/>
      <c r="C24"/>
      <c r="D24"/>
      <c r="E24"/>
      <c r="F24"/>
      <c r="G24" s="104"/>
      <c r="I24" s="129" t="str">
        <f t="shared" si="0"/>
        <v/>
      </c>
      <c r="J24" s="129" t="str">
        <f t="shared" si="1"/>
        <v/>
      </c>
    </row>
    <row r="25" spans="1:10" x14ac:dyDescent="0.25">
      <c r="A25"/>
      <c r="B25"/>
      <c r="C25"/>
      <c r="D25"/>
      <c r="E25"/>
      <c r="F25"/>
      <c r="G25" s="104"/>
      <c r="I25" s="129" t="str">
        <f t="shared" si="0"/>
        <v/>
      </c>
      <c r="J25" s="129" t="str">
        <f t="shared" si="1"/>
        <v/>
      </c>
    </row>
    <row r="26" spans="1:10" x14ac:dyDescent="0.25">
      <c r="A26" s="104"/>
      <c r="B26" s="104"/>
      <c r="C26" s="104"/>
      <c r="D26" s="104"/>
      <c r="E26" s="104"/>
      <c r="F26" s="104"/>
      <c r="G26" s="104"/>
      <c r="I26" s="129" t="str">
        <f t="shared" si="0"/>
        <v/>
      </c>
      <c r="J26" s="129" t="str">
        <f t="shared" si="1"/>
        <v/>
      </c>
    </row>
    <row r="27" spans="1:10" x14ac:dyDescent="0.25">
      <c r="A27" s="104"/>
      <c r="B27" s="104"/>
      <c r="C27" s="104"/>
      <c r="D27" s="104"/>
      <c r="E27" s="104"/>
      <c r="F27" s="104"/>
      <c r="G27" s="104"/>
      <c r="I27" s="129" t="str">
        <f t="shared" si="0"/>
        <v/>
      </c>
      <c r="J27" s="129" t="str">
        <f t="shared" si="1"/>
        <v/>
      </c>
    </row>
    <row r="28" spans="1:10" x14ac:dyDescent="0.25">
      <c r="A28" s="104"/>
      <c r="B28" s="104"/>
      <c r="C28" s="104"/>
      <c r="D28" s="104"/>
      <c r="E28" s="104"/>
      <c r="F28" s="104"/>
      <c r="G28" s="104"/>
      <c r="I28" s="129" t="str">
        <f t="shared" si="0"/>
        <v/>
      </c>
      <c r="J28" s="129" t="str">
        <f t="shared" si="1"/>
        <v/>
      </c>
    </row>
    <row r="29" spans="1:10" x14ac:dyDescent="0.25">
      <c r="A29" s="104"/>
      <c r="B29" s="104"/>
      <c r="C29" s="104"/>
      <c r="D29" s="104"/>
      <c r="E29" s="104"/>
      <c r="F29" s="104"/>
      <c r="G29" s="104"/>
      <c r="I29" s="129" t="str">
        <f t="shared" si="0"/>
        <v/>
      </c>
      <c r="J29" s="129" t="str">
        <f t="shared" si="1"/>
        <v/>
      </c>
    </row>
    <row r="30" spans="1:10" x14ac:dyDescent="0.25">
      <c r="A30" s="104"/>
      <c r="B30" s="104"/>
      <c r="C30" s="104"/>
      <c r="D30" s="104"/>
      <c r="E30" s="104"/>
      <c r="F30" s="104"/>
      <c r="G30" s="104"/>
      <c r="I30" s="129" t="str">
        <f t="shared" si="0"/>
        <v/>
      </c>
      <c r="J30" s="129" t="str">
        <f t="shared" si="1"/>
        <v/>
      </c>
    </row>
    <row r="31" spans="1:10" x14ac:dyDescent="0.25">
      <c r="A31" s="104"/>
      <c r="B31" s="104"/>
      <c r="C31" s="104"/>
      <c r="D31" s="104"/>
      <c r="E31" s="104"/>
      <c r="F31" s="104"/>
      <c r="G31" s="104"/>
      <c r="I31" s="129" t="str">
        <f t="shared" si="0"/>
        <v/>
      </c>
      <c r="J31" s="129" t="str">
        <f t="shared" si="1"/>
        <v/>
      </c>
    </row>
    <row r="32" spans="1:10" x14ac:dyDescent="0.25">
      <c r="A32" s="104"/>
      <c r="B32" s="104"/>
      <c r="C32" s="104"/>
      <c r="D32" s="104"/>
      <c r="E32" s="104"/>
      <c r="F32" s="104"/>
      <c r="G32" s="104"/>
      <c r="I32" s="129" t="str">
        <f t="shared" si="0"/>
        <v/>
      </c>
      <c r="J32" s="129" t="str">
        <f t="shared" si="1"/>
        <v/>
      </c>
    </row>
    <row r="33" spans="1:10" x14ac:dyDescent="0.25">
      <c r="A33" s="104"/>
      <c r="B33" s="104"/>
      <c r="C33" s="104"/>
      <c r="D33" s="104"/>
      <c r="E33" s="104"/>
      <c r="F33" s="104"/>
      <c r="G33" s="104"/>
      <c r="I33" s="129" t="str">
        <f t="shared" si="0"/>
        <v/>
      </c>
      <c r="J33" s="129" t="str">
        <f t="shared" si="1"/>
        <v/>
      </c>
    </row>
    <row r="34" spans="1:10" x14ac:dyDescent="0.25">
      <c r="A34" s="104"/>
      <c r="B34" s="104"/>
      <c r="C34" s="104"/>
      <c r="D34" s="104"/>
      <c r="E34" s="104"/>
      <c r="F34" s="104"/>
      <c r="G34" s="104"/>
      <c r="I34" s="129" t="str">
        <f t="shared" si="0"/>
        <v/>
      </c>
      <c r="J34" s="129" t="str">
        <f t="shared" si="1"/>
        <v/>
      </c>
    </row>
    <row r="35" spans="1:10" x14ac:dyDescent="0.25">
      <c r="A35" s="104"/>
      <c r="B35" s="104"/>
      <c r="C35" s="104"/>
      <c r="D35" s="104"/>
      <c r="E35" s="104"/>
      <c r="F35" s="104"/>
      <c r="G35" s="104"/>
      <c r="I35" s="129" t="str">
        <f t="shared" si="0"/>
        <v/>
      </c>
      <c r="J35" s="129" t="str">
        <f t="shared" si="1"/>
        <v/>
      </c>
    </row>
    <row r="36" spans="1:10" x14ac:dyDescent="0.25">
      <c r="A36" s="104"/>
      <c r="B36" s="104"/>
      <c r="C36" s="104"/>
      <c r="D36" s="104"/>
      <c r="E36" s="104"/>
      <c r="F36" s="104"/>
      <c r="G36" s="104"/>
      <c r="I36" s="129" t="str">
        <f t="shared" si="0"/>
        <v/>
      </c>
      <c r="J36" s="129" t="str">
        <f t="shared" si="1"/>
        <v/>
      </c>
    </row>
    <row r="37" spans="1:10" x14ac:dyDescent="0.25">
      <c r="A37" s="104"/>
      <c r="B37" s="104"/>
      <c r="C37" s="104"/>
      <c r="D37" s="104"/>
      <c r="E37" s="104"/>
      <c r="F37" s="104"/>
      <c r="G37" s="104"/>
      <c r="I37" s="129" t="str">
        <f t="shared" si="0"/>
        <v/>
      </c>
      <c r="J37" s="129" t="str">
        <f t="shared" si="1"/>
        <v/>
      </c>
    </row>
    <row r="38" spans="1:10" x14ac:dyDescent="0.25">
      <c r="A38" s="104"/>
      <c r="B38" s="104"/>
      <c r="C38" s="104"/>
      <c r="D38" s="104"/>
      <c r="E38" s="104"/>
      <c r="F38" s="104"/>
      <c r="G38" s="104"/>
      <c r="I38" s="129" t="str">
        <f t="shared" si="0"/>
        <v/>
      </c>
      <c r="J38" s="129" t="str">
        <f t="shared" si="1"/>
        <v/>
      </c>
    </row>
    <row r="39" spans="1:10" x14ac:dyDescent="0.25">
      <c r="A39" s="104"/>
      <c r="B39" s="104"/>
      <c r="C39" s="104"/>
      <c r="D39" s="104"/>
      <c r="E39" s="104"/>
      <c r="F39" s="104"/>
      <c r="G39" s="104"/>
      <c r="I39" s="129" t="str">
        <f t="shared" si="0"/>
        <v/>
      </c>
      <c r="J39" s="129" t="str">
        <f t="shared" si="1"/>
        <v/>
      </c>
    </row>
    <row r="40" spans="1:10" x14ac:dyDescent="0.25">
      <c r="A40" s="104"/>
      <c r="B40" s="104"/>
      <c r="C40" s="104"/>
      <c r="D40" s="104"/>
      <c r="E40" s="104"/>
      <c r="F40" s="104"/>
      <c r="G40" s="104"/>
      <c r="I40" s="129" t="str">
        <f t="shared" si="0"/>
        <v/>
      </c>
      <c r="J40" s="129" t="str">
        <f t="shared" si="1"/>
        <v/>
      </c>
    </row>
    <row r="41" spans="1:10" x14ac:dyDescent="0.25">
      <c r="A41" s="104"/>
      <c r="B41" s="104"/>
      <c r="C41" s="104"/>
      <c r="D41" s="104"/>
      <c r="E41" s="104"/>
      <c r="F41" s="104"/>
      <c r="G41" s="104"/>
      <c r="I41" s="129" t="str">
        <f t="shared" si="0"/>
        <v/>
      </c>
      <c r="J41" s="129" t="str">
        <f t="shared" si="1"/>
        <v/>
      </c>
    </row>
    <row r="42" spans="1:10" x14ac:dyDescent="0.25">
      <c r="A42" s="104"/>
      <c r="B42" s="104"/>
      <c r="C42" s="104"/>
      <c r="D42" s="104"/>
      <c r="E42" s="104"/>
      <c r="F42" s="104"/>
      <c r="G42" s="104"/>
      <c r="I42" s="129" t="str">
        <f t="shared" si="0"/>
        <v/>
      </c>
      <c r="J42" s="129" t="str">
        <f t="shared" si="1"/>
        <v/>
      </c>
    </row>
    <row r="43" spans="1:10" x14ac:dyDescent="0.25">
      <c r="A43" s="104"/>
      <c r="B43" s="104"/>
      <c r="C43" s="104"/>
      <c r="D43" s="104"/>
      <c r="E43" s="104"/>
      <c r="F43" s="104"/>
      <c r="G43" s="104"/>
      <c r="I43" s="129" t="str">
        <f t="shared" si="0"/>
        <v/>
      </c>
      <c r="J43" s="129" t="str">
        <f t="shared" si="1"/>
        <v/>
      </c>
    </row>
    <row r="44" spans="1:10" x14ac:dyDescent="0.25">
      <c r="A44" s="104"/>
      <c r="B44" s="104"/>
      <c r="C44" s="104"/>
      <c r="D44" s="104"/>
      <c r="E44" s="104"/>
      <c r="F44" s="104"/>
      <c r="G44" s="104"/>
      <c r="I44" s="129" t="str">
        <f t="shared" si="0"/>
        <v/>
      </c>
      <c r="J44" s="129" t="str">
        <f t="shared" si="1"/>
        <v/>
      </c>
    </row>
    <row r="45" spans="1:10" x14ac:dyDescent="0.25">
      <c r="A45" s="104"/>
      <c r="B45" s="104"/>
      <c r="C45" s="104"/>
      <c r="D45" s="104"/>
      <c r="E45" s="104"/>
      <c r="F45" s="104"/>
      <c r="G45" s="104"/>
      <c r="I45" s="129" t="str">
        <f t="shared" si="0"/>
        <v/>
      </c>
      <c r="J45" s="129" t="str">
        <f t="shared" si="1"/>
        <v/>
      </c>
    </row>
    <row r="46" spans="1:10" x14ac:dyDescent="0.25">
      <c r="A46" s="104"/>
      <c r="B46" s="104"/>
      <c r="C46" s="104"/>
      <c r="D46" s="104"/>
      <c r="E46" s="104"/>
      <c r="F46" s="104"/>
      <c r="G46" s="104"/>
      <c r="I46" s="129" t="str">
        <f t="shared" si="0"/>
        <v/>
      </c>
      <c r="J46" s="129" t="str">
        <f t="shared" si="1"/>
        <v/>
      </c>
    </row>
    <row r="47" spans="1:10" x14ac:dyDescent="0.25">
      <c r="A47" s="104"/>
      <c r="B47" s="104"/>
      <c r="C47" s="104"/>
      <c r="D47" s="104"/>
      <c r="E47" s="104"/>
      <c r="F47" s="104"/>
      <c r="G47" s="104"/>
      <c r="I47" s="129" t="str">
        <f t="shared" si="0"/>
        <v/>
      </c>
      <c r="J47" s="129" t="str">
        <f t="shared" si="1"/>
        <v/>
      </c>
    </row>
    <row r="48" spans="1:10" x14ac:dyDescent="0.25">
      <c r="A48" s="104"/>
      <c r="B48" s="104"/>
      <c r="C48" s="104"/>
      <c r="D48" s="104"/>
      <c r="E48" s="104"/>
      <c r="F48" s="104"/>
      <c r="G48" s="104"/>
      <c r="I48" s="129" t="str">
        <f t="shared" si="0"/>
        <v/>
      </c>
      <c r="J48" s="129" t="str">
        <f t="shared" si="1"/>
        <v/>
      </c>
    </row>
    <row r="49" spans="1:10" x14ac:dyDescent="0.25">
      <c r="A49" s="104"/>
      <c r="B49" s="104"/>
      <c r="C49" s="104"/>
      <c r="D49" s="104"/>
      <c r="E49" s="104"/>
      <c r="F49" s="104"/>
      <c r="G49" s="104"/>
      <c r="I49" s="129" t="str">
        <f t="shared" si="0"/>
        <v/>
      </c>
      <c r="J49" s="129" t="str">
        <f t="shared" si="1"/>
        <v/>
      </c>
    </row>
    <row r="50" spans="1:10" x14ac:dyDescent="0.25">
      <c r="A50" s="104"/>
      <c r="B50" s="104"/>
      <c r="C50" s="104"/>
      <c r="D50" s="104"/>
      <c r="E50" s="104"/>
      <c r="F50" s="104"/>
      <c r="G50" s="104"/>
      <c r="I50" s="129" t="str">
        <f t="shared" si="0"/>
        <v/>
      </c>
      <c r="J50" s="129" t="str">
        <f t="shared" si="1"/>
        <v/>
      </c>
    </row>
    <row r="51" spans="1:10" x14ac:dyDescent="0.25">
      <c r="A51" s="104"/>
      <c r="B51" s="104"/>
      <c r="C51" s="104"/>
      <c r="D51" s="104"/>
      <c r="E51" s="104"/>
      <c r="F51" s="104"/>
      <c r="G51" s="104"/>
      <c r="I51" s="129" t="str">
        <f t="shared" si="0"/>
        <v/>
      </c>
      <c r="J51" s="129" t="str">
        <f t="shared" si="1"/>
        <v/>
      </c>
    </row>
    <row r="52" spans="1:10" x14ac:dyDescent="0.25">
      <c r="A52" s="104"/>
      <c r="B52" s="104"/>
      <c r="C52" s="104"/>
      <c r="D52" s="104"/>
      <c r="E52" s="104"/>
      <c r="F52" s="104"/>
      <c r="G52" s="104"/>
      <c r="I52" s="129" t="str">
        <f t="shared" si="0"/>
        <v/>
      </c>
      <c r="J52" s="129" t="str">
        <f t="shared" si="1"/>
        <v/>
      </c>
    </row>
    <row r="53" spans="1:10" x14ac:dyDescent="0.25">
      <c r="A53" s="104"/>
      <c r="B53" s="104"/>
      <c r="C53" s="104"/>
      <c r="D53" s="104"/>
      <c r="E53" s="104"/>
      <c r="F53" s="104"/>
      <c r="G53" s="104"/>
      <c r="I53" s="129" t="str">
        <f t="shared" si="0"/>
        <v/>
      </c>
      <c r="J53" s="129" t="str">
        <f t="shared" si="1"/>
        <v/>
      </c>
    </row>
    <row r="54" spans="1:10" x14ac:dyDescent="0.25">
      <c r="A54" s="104"/>
      <c r="B54" s="104"/>
      <c r="C54" s="104"/>
      <c r="D54" s="104"/>
      <c r="E54" s="104"/>
      <c r="F54" s="104"/>
      <c r="G54" s="104"/>
      <c r="I54" s="129" t="str">
        <f t="shared" si="0"/>
        <v/>
      </c>
      <c r="J54" s="129" t="str">
        <f t="shared" si="1"/>
        <v/>
      </c>
    </row>
    <row r="55" spans="1:10" x14ac:dyDescent="0.25">
      <c r="A55" s="104"/>
      <c r="B55" s="104"/>
      <c r="C55" s="104"/>
      <c r="D55" s="104"/>
      <c r="E55" s="104"/>
      <c r="F55" s="104"/>
      <c r="G55" s="104"/>
      <c r="I55" s="129" t="str">
        <f t="shared" si="0"/>
        <v/>
      </c>
      <c r="J55" s="129" t="str">
        <f t="shared" si="1"/>
        <v/>
      </c>
    </row>
    <row r="56" spans="1:10" x14ac:dyDescent="0.25">
      <c r="A56" s="104"/>
      <c r="B56" s="104"/>
      <c r="C56" s="104"/>
      <c r="D56" s="104"/>
      <c r="E56" s="104"/>
      <c r="F56" s="104"/>
      <c r="G56" s="104"/>
      <c r="I56" s="129" t="str">
        <f t="shared" si="0"/>
        <v/>
      </c>
      <c r="J56" s="129" t="str">
        <f t="shared" si="1"/>
        <v/>
      </c>
    </row>
    <row r="57" spans="1:10" x14ac:dyDescent="0.25">
      <c r="A57" s="104"/>
      <c r="B57" s="104"/>
      <c r="C57" s="104"/>
      <c r="D57" s="104"/>
      <c r="E57" s="104"/>
      <c r="F57" s="104"/>
      <c r="G57" s="104"/>
      <c r="I57" s="129" t="str">
        <f t="shared" si="0"/>
        <v/>
      </c>
      <c r="J57" s="129" t="str">
        <f t="shared" si="1"/>
        <v/>
      </c>
    </row>
    <row r="58" spans="1:10" x14ac:dyDescent="0.25">
      <c r="A58" s="104"/>
      <c r="B58" s="104"/>
      <c r="C58" s="104"/>
      <c r="D58" s="104"/>
      <c r="E58" s="104"/>
      <c r="F58" s="104"/>
      <c r="G58" s="104"/>
      <c r="I58" s="129" t="str">
        <f t="shared" si="0"/>
        <v/>
      </c>
      <c r="J58" s="129" t="str">
        <f t="shared" si="1"/>
        <v/>
      </c>
    </row>
    <row r="59" spans="1:10" x14ac:dyDescent="0.25">
      <c r="A59" s="104"/>
      <c r="B59" s="104"/>
      <c r="C59" s="104"/>
      <c r="D59" s="104"/>
      <c r="E59" s="104"/>
      <c r="F59" s="104"/>
      <c r="G59" s="104"/>
      <c r="I59" s="129" t="str">
        <f t="shared" si="0"/>
        <v/>
      </c>
      <c r="J59" s="129" t="str">
        <f t="shared" si="1"/>
        <v/>
      </c>
    </row>
    <row r="60" spans="1:10" x14ac:dyDescent="0.25">
      <c r="A60" s="104"/>
      <c r="B60" s="104"/>
      <c r="C60" s="104"/>
      <c r="D60" s="104"/>
      <c r="E60" s="104"/>
      <c r="F60" s="104"/>
      <c r="G60" s="104"/>
      <c r="I60" s="129" t="str">
        <f t="shared" si="0"/>
        <v/>
      </c>
      <c r="J60" s="129" t="str">
        <f t="shared" si="1"/>
        <v/>
      </c>
    </row>
    <row r="61" spans="1:10" x14ac:dyDescent="0.25">
      <c r="A61" s="104"/>
      <c r="B61" s="104"/>
      <c r="C61" s="104"/>
      <c r="D61" s="104"/>
      <c r="E61" s="104"/>
      <c r="F61" s="104"/>
      <c r="G61" s="104"/>
      <c r="I61" s="129" t="str">
        <f t="shared" si="0"/>
        <v/>
      </c>
      <c r="J61" s="129" t="str">
        <f t="shared" si="1"/>
        <v/>
      </c>
    </row>
    <row r="62" spans="1:10" x14ac:dyDescent="0.25">
      <c r="A62" s="104"/>
      <c r="B62" s="104"/>
      <c r="C62" s="104"/>
      <c r="D62" s="104"/>
      <c r="E62" s="104"/>
      <c r="F62" s="104"/>
      <c r="G62" s="104"/>
      <c r="I62" s="129" t="str">
        <f t="shared" si="0"/>
        <v/>
      </c>
      <c r="J62" s="129" t="str">
        <f t="shared" si="1"/>
        <v/>
      </c>
    </row>
    <row r="63" spans="1:10" x14ac:dyDescent="0.25">
      <c r="A63" s="104"/>
      <c r="B63" s="104"/>
      <c r="C63" s="104"/>
      <c r="D63" s="104"/>
      <c r="E63" s="104"/>
      <c r="F63" s="104"/>
      <c r="G63" s="104"/>
      <c r="I63" s="129" t="str">
        <f t="shared" si="0"/>
        <v/>
      </c>
      <c r="J63" s="129" t="str">
        <f t="shared" si="1"/>
        <v/>
      </c>
    </row>
    <row r="64" spans="1:10" x14ac:dyDescent="0.25">
      <c r="A64" s="104"/>
      <c r="B64" s="104"/>
      <c r="C64" s="104"/>
      <c r="D64" s="104"/>
      <c r="E64" s="104"/>
      <c r="F64" s="104"/>
      <c r="G64" s="104"/>
      <c r="I64" s="129" t="str">
        <f t="shared" si="0"/>
        <v/>
      </c>
      <c r="J64" s="129" t="str">
        <f t="shared" si="1"/>
        <v/>
      </c>
    </row>
    <row r="65" spans="1:10" x14ac:dyDescent="0.25">
      <c r="A65" s="104"/>
      <c r="B65" s="104"/>
      <c r="C65" s="104"/>
      <c r="D65" s="104"/>
      <c r="E65" s="104"/>
      <c r="F65" s="104"/>
      <c r="G65" s="104"/>
      <c r="I65" s="129" t="str">
        <f t="shared" si="0"/>
        <v/>
      </c>
      <c r="J65" s="129" t="str">
        <f t="shared" si="1"/>
        <v/>
      </c>
    </row>
    <row r="66" spans="1:10" x14ac:dyDescent="0.25">
      <c r="A66" s="104"/>
      <c r="B66" s="104"/>
      <c r="C66" s="104"/>
      <c r="D66" s="104"/>
      <c r="E66" s="104"/>
      <c r="F66" s="104"/>
      <c r="G66" s="104"/>
      <c r="I66" s="129" t="str">
        <f t="shared" si="0"/>
        <v/>
      </c>
      <c r="J66" s="129" t="str">
        <f t="shared" si="1"/>
        <v/>
      </c>
    </row>
    <row r="67" spans="1:10" x14ac:dyDescent="0.25">
      <c r="A67" s="104"/>
      <c r="B67" s="104"/>
      <c r="C67" s="104"/>
      <c r="D67" s="104"/>
      <c r="E67" s="104"/>
      <c r="F67" s="104"/>
      <c r="G67" s="104"/>
      <c r="I67" s="129" t="str">
        <f t="shared" si="0"/>
        <v/>
      </c>
      <c r="J67" s="129" t="str">
        <f t="shared" si="1"/>
        <v/>
      </c>
    </row>
    <row r="68" spans="1:10" x14ac:dyDescent="0.25">
      <c r="A68" s="104"/>
      <c r="B68" s="104"/>
      <c r="C68" s="104"/>
      <c r="D68" s="104"/>
      <c r="E68" s="104"/>
      <c r="F68" s="104"/>
      <c r="G68" s="104"/>
      <c r="I68" s="129" t="str">
        <f t="shared" si="0"/>
        <v/>
      </c>
      <c r="J68" s="129" t="str">
        <f t="shared" si="1"/>
        <v/>
      </c>
    </row>
    <row r="69" spans="1:10" x14ac:dyDescent="0.25">
      <c r="A69" s="104"/>
      <c r="B69" s="104"/>
      <c r="C69" s="104"/>
      <c r="D69" s="104"/>
      <c r="E69" s="104"/>
      <c r="F69" s="104"/>
      <c r="G69" s="104"/>
      <c r="I69" s="129" t="str">
        <f t="shared" si="0"/>
        <v/>
      </c>
      <c r="J69" s="129" t="str">
        <f t="shared" si="1"/>
        <v/>
      </c>
    </row>
    <row r="70" spans="1:10" x14ac:dyDescent="0.25">
      <c r="A70" s="104"/>
      <c r="B70" s="104"/>
      <c r="C70" s="104"/>
      <c r="D70" s="104"/>
      <c r="E70" s="104"/>
      <c r="F70" s="104"/>
      <c r="G70" s="104"/>
      <c r="I70" s="129" t="str">
        <f t="shared" si="0"/>
        <v/>
      </c>
      <c r="J70" s="129" t="str">
        <f t="shared" si="1"/>
        <v/>
      </c>
    </row>
    <row r="71" spans="1:10" x14ac:dyDescent="0.25">
      <c r="A71" s="104"/>
      <c r="B71" s="104"/>
      <c r="C71" s="104"/>
      <c r="D71" s="104"/>
      <c r="E71" s="104"/>
      <c r="F71" s="104"/>
      <c r="G71" s="104"/>
      <c r="I71" s="129" t="str">
        <f t="shared" si="0"/>
        <v/>
      </c>
      <c r="J71" s="129" t="str">
        <f t="shared" si="1"/>
        <v/>
      </c>
    </row>
    <row r="72" spans="1:10" x14ac:dyDescent="0.25">
      <c r="A72" s="104"/>
      <c r="B72" s="104"/>
      <c r="C72" s="104"/>
      <c r="D72" s="104"/>
      <c r="E72" s="104"/>
      <c r="F72" s="104"/>
      <c r="G72" s="104"/>
      <c r="I72" s="129" t="str">
        <f t="shared" si="0"/>
        <v/>
      </c>
      <c r="J72" s="129" t="str">
        <f t="shared" si="1"/>
        <v/>
      </c>
    </row>
    <row r="73" spans="1:10" x14ac:dyDescent="0.25">
      <c r="A73" s="104"/>
      <c r="B73" s="104"/>
      <c r="C73" s="104"/>
      <c r="D73" s="104"/>
      <c r="E73" s="104"/>
      <c r="F73" s="104"/>
      <c r="G73" s="104"/>
      <c r="I73" s="129" t="str">
        <f t="shared" si="0"/>
        <v/>
      </c>
      <c r="J73" s="129" t="str">
        <f t="shared" si="1"/>
        <v/>
      </c>
    </row>
    <row r="74" spans="1:10" x14ac:dyDescent="0.25">
      <c r="A74" s="104"/>
      <c r="B74" s="104"/>
      <c r="C74" s="104"/>
      <c r="D74" s="104"/>
      <c r="E74" s="104"/>
      <c r="F74" s="104"/>
      <c r="G74" s="104"/>
      <c r="I74" s="129" t="str">
        <f t="shared" ref="I74:I137" si="2">+IF(G74&gt;0,H74/G74,"")</f>
        <v/>
      </c>
      <c r="J74" s="129" t="str">
        <f t="shared" ref="J74:J137" si="3">IF(I74="","",IF(I74&lt;=0.5,"Avance bajo",(IF(AND(I74&gt;0.5,I74&lt;=0.75),"Avance medio",IF(AND(I74&gt;0.75,I74&lt;=0.95),"Avance alto",IF(AND(I74&gt;0.95,I74&lt;=1),"Avance sobresaliente",IF(I74&gt;1,"Sobre ejecutado","")))))))</f>
        <v/>
      </c>
    </row>
    <row r="75" spans="1:10" x14ac:dyDescent="0.25">
      <c r="A75" s="104"/>
      <c r="B75" s="104"/>
      <c r="C75" s="104"/>
      <c r="D75" s="104"/>
      <c r="E75" s="104"/>
      <c r="F75" s="104"/>
      <c r="G75" s="104"/>
      <c r="I75" s="129" t="str">
        <f t="shared" si="2"/>
        <v/>
      </c>
      <c r="J75" s="129" t="str">
        <f t="shared" si="3"/>
        <v/>
      </c>
    </row>
    <row r="76" spans="1:10" x14ac:dyDescent="0.25">
      <c r="A76" s="104"/>
      <c r="B76" s="104"/>
      <c r="C76" s="104"/>
      <c r="D76" s="104"/>
      <c r="E76" s="104"/>
      <c r="F76" s="104"/>
      <c r="G76" s="104"/>
      <c r="I76" s="129" t="str">
        <f t="shared" si="2"/>
        <v/>
      </c>
      <c r="J76" s="129" t="str">
        <f t="shared" si="3"/>
        <v/>
      </c>
    </row>
    <row r="77" spans="1:10" x14ac:dyDescent="0.25">
      <c r="A77" s="104"/>
      <c r="B77" s="104"/>
      <c r="C77" s="104"/>
      <c r="D77" s="104"/>
      <c r="E77" s="104"/>
      <c r="F77" s="104"/>
      <c r="G77" s="104"/>
      <c r="I77" s="129" t="str">
        <f t="shared" si="2"/>
        <v/>
      </c>
      <c r="J77" s="129" t="str">
        <f t="shared" si="3"/>
        <v/>
      </c>
    </row>
    <row r="78" spans="1:10" x14ac:dyDescent="0.25">
      <c r="A78" s="104"/>
      <c r="B78" s="104"/>
      <c r="C78" s="104"/>
      <c r="D78" s="104"/>
      <c r="E78" s="104"/>
      <c r="F78" s="104"/>
      <c r="G78" s="104"/>
      <c r="I78" s="129" t="str">
        <f t="shared" si="2"/>
        <v/>
      </c>
      <c r="J78" s="129" t="str">
        <f t="shared" si="3"/>
        <v/>
      </c>
    </row>
    <row r="79" spans="1:10" x14ac:dyDescent="0.25">
      <c r="A79" s="104"/>
      <c r="B79" s="104"/>
      <c r="C79" s="104"/>
      <c r="D79" s="104"/>
      <c r="E79" s="104"/>
      <c r="I79" s="129" t="str">
        <f t="shared" si="2"/>
        <v/>
      </c>
      <c r="J79" s="129" t="str">
        <f t="shared" si="3"/>
        <v/>
      </c>
    </row>
    <row r="80" spans="1:10" x14ac:dyDescent="0.25">
      <c r="A80" s="104"/>
      <c r="B80" s="104"/>
      <c r="C80" s="104"/>
      <c r="D80" s="104"/>
      <c r="E80" s="104"/>
      <c r="I80" s="129" t="str">
        <f t="shared" si="2"/>
        <v/>
      </c>
      <c r="J80" s="129" t="str">
        <f t="shared" si="3"/>
        <v/>
      </c>
    </row>
    <row r="81" spans="1:10" x14ac:dyDescent="0.25">
      <c r="A81" s="104"/>
      <c r="B81" s="104"/>
      <c r="C81" s="104"/>
      <c r="D81" s="104"/>
      <c r="E81" s="104"/>
      <c r="I81" s="129" t="str">
        <f t="shared" si="2"/>
        <v/>
      </c>
      <c r="J81" s="129" t="str">
        <f t="shared" si="3"/>
        <v/>
      </c>
    </row>
    <row r="82" spans="1:10" x14ac:dyDescent="0.25">
      <c r="A82" s="104"/>
      <c r="B82" s="104"/>
      <c r="C82" s="104"/>
      <c r="D82" s="104"/>
      <c r="E82" s="104"/>
      <c r="I82" s="129" t="str">
        <f t="shared" si="2"/>
        <v/>
      </c>
      <c r="J82" s="129" t="str">
        <f t="shared" si="3"/>
        <v/>
      </c>
    </row>
    <row r="83" spans="1:10" x14ac:dyDescent="0.25">
      <c r="A83" s="104"/>
      <c r="B83" s="104"/>
      <c r="C83" s="104"/>
      <c r="D83" s="104"/>
      <c r="E83" s="104"/>
      <c r="I83" s="129" t="str">
        <f t="shared" si="2"/>
        <v/>
      </c>
      <c r="J83" s="129" t="str">
        <f t="shared" si="3"/>
        <v/>
      </c>
    </row>
    <row r="84" spans="1:10" x14ac:dyDescent="0.25">
      <c r="A84" s="104"/>
      <c r="B84" s="104"/>
      <c r="C84" s="104"/>
      <c r="D84" s="104"/>
      <c r="E84" s="104"/>
      <c r="I84" s="129" t="str">
        <f t="shared" si="2"/>
        <v/>
      </c>
      <c r="J84" s="129" t="str">
        <f t="shared" si="3"/>
        <v/>
      </c>
    </row>
    <row r="85" spans="1:10" x14ac:dyDescent="0.25">
      <c r="A85" s="104"/>
      <c r="B85" s="104"/>
      <c r="C85" s="104"/>
      <c r="D85" s="104"/>
      <c r="E85" s="104"/>
      <c r="I85" s="129" t="str">
        <f t="shared" si="2"/>
        <v/>
      </c>
      <c r="J85" s="129" t="str">
        <f t="shared" si="3"/>
        <v/>
      </c>
    </row>
    <row r="86" spans="1:10" x14ac:dyDescent="0.25">
      <c r="A86" s="104"/>
      <c r="B86" s="104"/>
      <c r="C86" s="104"/>
      <c r="D86" s="104"/>
      <c r="E86" s="104"/>
      <c r="I86" s="129" t="str">
        <f t="shared" si="2"/>
        <v/>
      </c>
      <c r="J86" s="129" t="str">
        <f t="shared" si="3"/>
        <v/>
      </c>
    </row>
    <row r="87" spans="1:10" x14ac:dyDescent="0.25">
      <c r="A87" s="104"/>
      <c r="B87" s="104"/>
      <c r="C87" s="104"/>
      <c r="D87" s="104"/>
      <c r="E87" s="104"/>
      <c r="I87" s="129" t="str">
        <f t="shared" si="2"/>
        <v/>
      </c>
      <c r="J87" s="129" t="str">
        <f t="shared" si="3"/>
        <v/>
      </c>
    </row>
    <row r="88" spans="1:10" x14ac:dyDescent="0.25">
      <c r="A88" s="104"/>
      <c r="B88" s="104"/>
      <c r="C88" s="104"/>
      <c r="D88" s="104"/>
      <c r="E88" s="104"/>
      <c r="I88" s="129" t="str">
        <f t="shared" si="2"/>
        <v/>
      </c>
      <c r="J88" s="129" t="str">
        <f t="shared" si="3"/>
        <v/>
      </c>
    </row>
    <row r="89" spans="1:10" x14ac:dyDescent="0.25">
      <c r="A89" s="104"/>
      <c r="B89" s="104"/>
      <c r="C89" s="104"/>
      <c r="D89" s="104"/>
      <c r="E89" s="104"/>
      <c r="I89" s="129" t="str">
        <f t="shared" si="2"/>
        <v/>
      </c>
      <c r="J89" s="129" t="str">
        <f t="shared" si="3"/>
        <v/>
      </c>
    </row>
    <row r="90" spans="1:10" x14ac:dyDescent="0.25">
      <c r="A90" s="104"/>
      <c r="B90" s="104"/>
      <c r="C90" s="104"/>
      <c r="D90" s="104"/>
      <c r="E90" s="104"/>
      <c r="I90" s="129" t="str">
        <f t="shared" si="2"/>
        <v/>
      </c>
      <c r="J90" s="129" t="str">
        <f t="shared" si="3"/>
        <v/>
      </c>
    </row>
    <row r="91" spans="1:10" x14ac:dyDescent="0.25">
      <c r="A91" s="104"/>
      <c r="B91" s="104"/>
      <c r="C91" s="104"/>
      <c r="D91" s="104"/>
      <c r="E91" s="104"/>
      <c r="I91" s="129" t="str">
        <f t="shared" si="2"/>
        <v/>
      </c>
      <c r="J91" s="129" t="str">
        <f t="shared" si="3"/>
        <v/>
      </c>
    </row>
    <row r="92" spans="1:10" x14ac:dyDescent="0.25">
      <c r="A92" s="104"/>
      <c r="B92" s="104"/>
      <c r="C92" s="104"/>
      <c r="D92" s="104"/>
      <c r="E92" s="104"/>
      <c r="I92" s="129" t="str">
        <f t="shared" si="2"/>
        <v/>
      </c>
      <c r="J92" s="129" t="str">
        <f t="shared" si="3"/>
        <v/>
      </c>
    </row>
    <row r="93" spans="1:10" x14ac:dyDescent="0.25">
      <c r="A93" s="104"/>
      <c r="B93" s="104"/>
      <c r="C93" s="104"/>
      <c r="D93" s="104"/>
      <c r="E93" s="104"/>
      <c r="I93" s="129" t="str">
        <f t="shared" si="2"/>
        <v/>
      </c>
      <c r="J93" s="129" t="str">
        <f t="shared" si="3"/>
        <v/>
      </c>
    </row>
    <row r="94" spans="1:10" x14ac:dyDescent="0.25">
      <c r="A94" s="104"/>
      <c r="B94" s="104"/>
      <c r="C94" s="104"/>
      <c r="D94" s="104"/>
      <c r="E94" s="104"/>
      <c r="I94" s="129" t="str">
        <f t="shared" si="2"/>
        <v/>
      </c>
      <c r="J94" s="129" t="str">
        <f t="shared" si="3"/>
        <v/>
      </c>
    </row>
    <row r="95" spans="1:10" x14ac:dyDescent="0.25">
      <c r="A95" s="104"/>
      <c r="B95" s="104"/>
      <c r="C95" s="104"/>
      <c r="D95" s="104"/>
      <c r="E95" s="104"/>
      <c r="I95" s="129" t="str">
        <f t="shared" si="2"/>
        <v/>
      </c>
      <c r="J95" s="129" t="str">
        <f t="shared" si="3"/>
        <v/>
      </c>
    </row>
    <row r="96" spans="1:10" x14ac:dyDescent="0.25">
      <c r="A96" s="104"/>
      <c r="B96" s="104"/>
      <c r="C96" s="104"/>
      <c r="D96" s="104"/>
      <c r="E96" s="104"/>
      <c r="I96" s="129" t="str">
        <f t="shared" si="2"/>
        <v/>
      </c>
      <c r="J96" s="129" t="str">
        <f t="shared" si="3"/>
        <v/>
      </c>
    </row>
    <row r="97" spans="1:10" x14ac:dyDescent="0.25">
      <c r="A97" s="104"/>
      <c r="B97" s="104"/>
      <c r="C97" s="104"/>
      <c r="D97" s="104"/>
      <c r="E97" s="104"/>
      <c r="I97" s="129" t="str">
        <f t="shared" si="2"/>
        <v/>
      </c>
      <c r="J97" s="129" t="str">
        <f t="shared" si="3"/>
        <v/>
      </c>
    </row>
    <row r="98" spans="1:10" x14ac:dyDescent="0.25">
      <c r="A98" s="104"/>
      <c r="B98" s="104"/>
      <c r="C98" s="104"/>
      <c r="D98" s="104"/>
      <c r="E98" s="104"/>
      <c r="I98" s="129" t="str">
        <f t="shared" si="2"/>
        <v/>
      </c>
      <c r="J98" s="129" t="str">
        <f t="shared" si="3"/>
        <v/>
      </c>
    </row>
    <row r="99" spans="1:10" x14ac:dyDescent="0.25">
      <c r="A99" s="104"/>
      <c r="B99" s="104"/>
      <c r="C99" s="104"/>
      <c r="D99" s="104"/>
      <c r="E99" s="104"/>
      <c r="I99" s="129" t="str">
        <f t="shared" si="2"/>
        <v/>
      </c>
      <c r="J99" s="129" t="str">
        <f t="shared" si="3"/>
        <v/>
      </c>
    </row>
    <row r="100" spans="1:10" x14ac:dyDescent="0.25">
      <c r="A100" s="104"/>
      <c r="B100" s="104"/>
      <c r="C100" s="104"/>
      <c r="D100" s="104"/>
      <c r="E100" s="104"/>
      <c r="I100" s="129" t="str">
        <f t="shared" si="2"/>
        <v/>
      </c>
      <c r="J100" s="129" t="str">
        <f t="shared" si="3"/>
        <v/>
      </c>
    </row>
    <row r="101" spans="1:10" x14ac:dyDescent="0.25">
      <c r="A101" s="104"/>
      <c r="B101" s="104"/>
      <c r="C101" s="104"/>
      <c r="D101" s="104"/>
      <c r="E101" s="104"/>
      <c r="I101" s="129" t="str">
        <f t="shared" si="2"/>
        <v/>
      </c>
      <c r="J101" s="129" t="str">
        <f t="shared" si="3"/>
        <v/>
      </c>
    </row>
    <row r="102" spans="1:10" x14ac:dyDescent="0.25">
      <c r="A102" s="104"/>
      <c r="B102" s="104"/>
      <c r="C102" s="104"/>
      <c r="D102" s="104"/>
      <c r="E102" s="104"/>
      <c r="I102" s="129" t="str">
        <f t="shared" si="2"/>
        <v/>
      </c>
      <c r="J102" s="129" t="str">
        <f t="shared" si="3"/>
        <v/>
      </c>
    </row>
    <row r="103" spans="1:10" x14ac:dyDescent="0.25">
      <c r="A103" s="104"/>
      <c r="B103" s="104"/>
      <c r="C103" s="104"/>
      <c r="D103" s="104"/>
      <c r="E103" s="104"/>
      <c r="I103" s="129" t="str">
        <f t="shared" si="2"/>
        <v/>
      </c>
      <c r="J103" s="129" t="str">
        <f t="shared" si="3"/>
        <v/>
      </c>
    </row>
    <row r="104" spans="1:10" x14ac:dyDescent="0.25">
      <c r="A104" s="104"/>
      <c r="B104" s="104"/>
      <c r="C104" s="104"/>
      <c r="D104" s="104"/>
      <c r="E104" s="104"/>
      <c r="I104" s="129" t="str">
        <f t="shared" si="2"/>
        <v/>
      </c>
      <c r="J104" s="129" t="str">
        <f t="shared" si="3"/>
        <v/>
      </c>
    </row>
    <row r="105" spans="1:10" x14ac:dyDescent="0.25">
      <c r="A105" s="104"/>
      <c r="B105" s="104"/>
      <c r="C105" s="104"/>
      <c r="D105" s="104"/>
      <c r="E105" s="104"/>
      <c r="I105" s="129" t="str">
        <f t="shared" si="2"/>
        <v/>
      </c>
      <c r="J105" s="129" t="str">
        <f t="shared" si="3"/>
        <v/>
      </c>
    </row>
    <row r="106" spans="1:10" x14ac:dyDescent="0.25">
      <c r="A106" s="104"/>
      <c r="B106" s="104"/>
      <c r="C106" s="104"/>
      <c r="D106" s="104"/>
      <c r="E106" s="104"/>
      <c r="I106" s="129" t="str">
        <f t="shared" si="2"/>
        <v/>
      </c>
      <c r="J106" s="129" t="str">
        <f t="shared" si="3"/>
        <v/>
      </c>
    </row>
    <row r="107" spans="1:10" x14ac:dyDescent="0.25">
      <c r="A107" s="104"/>
      <c r="B107" s="104"/>
      <c r="C107" s="104"/>
      <c r="D107" s="104"/>
      <c r="E107" s="104"/>
      <c r="I107" s="129" t="str">
        <f t="shared" si="2"/>
        <v/>
      </c>
      <c r="J107" s="129" t="str">
        <f t="shared" si="3"/>
        <v/>
      </c>
    </row>
    <row r="108" spans="1:10" x14ac:dyDescent="0.25">
      <c r="A108" s="104"/>
      <c r="B108" s="104"/>
      <c r="C108" s="104"/>
      <c r="D108" s="104"/>
      <c r="E108" s="104"/>
      <c r="I108" s="129" t="str">
        <f t="shared" si="2"/>
        <v/>
      </c>
      <c r="J108" s="129" t="str">
        <f t="shared" si="3"/>
        <v/>
      </c>
    </row>
    <row r="109" spans="1:10" x14ac:dyDescent="0.25">
      <c r="A109" s="104"/>
      <c r="B109" s="104"/>
      <c r="C109" s="104"/>
      <c r="D109" s="104"/>
      <c r="E109" s="104"/>
      <c r="I109" s="129" t="str">
        <f t="shared" si="2"/>
        <v/>
      </c>
      <c r="J109" s="129" t="str">
        <f t="shared" si="3"/>
        <v/>
      </c>
    </row>
    <row r="110" spans="1:10" x14ac:dyDescent="0.25">
      <c r="A110" s="104"/>
      <c r="B110" s="104"/>
      <c r="C110" s="104"/>
      <c r="D110" s="104"/>
      <c r="E110" s="104"/>
      <c r="I110" s="129" t="str">
        <f t="shared" si="2"/>
        <v/>
      </c>
      <c r="J110" s="129" t="str">
        <f t="shared" si="3"/>
        <v/>
      </c>
    </row>
    <row r="111" spans="1:10" x14ac:dyDescent="0.25">
      <c r="A111" s="104"/>
      <c r="B111" s="104"/>
      <c r="C111" s="104"/>
      <c r="D111" s="104"/>
      <c r="E111" s="104"/>
      <c r="I111" s="129" t="str">
        <f t="shared" si="2"/>
        <v/>
      </c>
      <c r="J111" s="129" t="str">
        <f t="shared" si="3"/>
        <v/>
      </c>
    </row>
    <row r="112" spans="1:10" x14ac:dyDescent="0.25">
      <c r="A112" s="104"/>
      <c r="B112" s="104"/>
      <c r="C112" s="104"/>
      <c r="D112" s="104"/>
      <c r="E112" s="104"/>
      <c r="I112" s="129" t="str">
        <f t="shared" si="2"/>
        <v/>
      </c>
      <c r="J112" s="129" t="str">
        <f t="shared" si="3"/>
        <v/>
      </c>
    </row>
    <row r="113" spans="1:10" x14ac:dyDescent="0.25">
      <c r="A113" s="104"/>
      <c r="B113" s="104"/>
      <c r="C113" s="104"/>
      <c r="D113" s="104"/>
      <c r="E113" s="104"/>
      <c r="I113" s="129" t="str">
        <f t="shared" si="2"/>
        <v/>
      </c>
      <c r="J113" s="129" t="str">
        <f t="shared" si="3"/>
        <v/>
      </c>
    </row>
    <row r="114" spans="1:10" x14ac:dyDescent="0.25">
      <c r="A114" s="104"/>
      <c r="B114" s="104"/>
      <c r="C114" s="104"/>
      <c r="D114" s="104"/>
      <c r="E114" s="104"/>
      <c r="I114" s="129" t="str">
        <f t="shared" si="2"/>
        <v/>
      </c>
      <c r="J114" s="129" t="str">
        <f t="shared" si="3"/>
        <v/>
      </c>
    </row>
    <row r="115" spans="1:10" x14ac:dyDescent="0.25">
      <c r="A115" s="104"/>
      <c r="B115" s="104"/>
      <c r="C115" s="104"/>
      <c r="D115" s="104"/>
      <c r="E115" s="104"/>
      <c r="I115" s="129" t="str">
        <f t="shared" si="2"/>
        <v/>
      </c>
      <c r="J115" s="129" t="str">
        <f t="shared" si="3"/>
        <v/>
      </c>
    </row>
    <row r="116" spans="1:10" x14ac:dyDescent="0.25">
      <c r="A116" s="104"/>
      <c r="B116" s="104"/>
      <c r="C116" s="104"/>
      <c r="D116" s="104"/>
      <c r="E116" s="104"/>
      <c r="I116" s="129" t="str">
        <f t="shared" si="2"/>
        <v/>
      </c>
      <c r="J116" s="129" t="str">
        <f t="shared" si="3"/>
        <v/>
      </c>
    </row>
    <row r="117" spans="1:10" x14ac:dyDescent="0.25">
      <c r="A117" s="104"/>
      <c r="B117" s="104"/>
      <c r="C117" s="104"/>
      <c r="D117" s="104"/>
      <c r="E117" s="104"/>
      <c r="I117" s="129" t="str">
        <f t="shared" si="2"/>
        <v/>
      </c>
      <c r="J117" s="129" t="str">
        <f t="shared" si="3"/>
        <v/>
      </c>
    </row>
    <row r="118" spans="1:10" x14ac:dyDescent="0.25">
      <c r="A118" s="104"/>
      <c r="B118" s="104"/>
      <c r="C118" s="104"/>
      <c r="D118" s="104"/>
      <c r="E118" s="104"/>
      <c r="I118" s="129" t="str">
        <f t="shared" si="2"/>
        <v/>
      </c>
      <c r="J118" s="129" t="str">
        <f t="shared" si="3"/>
        <v/>
      </c>
    </row>
    <row r="119" spans="1:10" x14ac:dyDescent="0.25">
      <c r="A119" s="104"/>
      <c r="B119" s="104"/>
      <c r="C119" s="104"/>
      <c r="D119" s="104"/>
      <c r="E119" s="104"/>
      <c r="I119" s="129" t="str">
        <f t="shared" si="2"/>
        <v/>
      </c>
      <c r="J119" s="129" t="str">
        <f t="shared" si="3"/>
        <v/>
      </c>
    </row>
    <row r="120" spans="1:10" x14ac:dyDescent="0.25">
      <c r="A120" s="104"/>
      <c r="B120" s="104"/>
      <c r="C120" s="104"/>
      <c r="D120" s="104"/>
      <c r="E120" s="104"/>
      <c r="I120" s="129" t="str">
        <f t="shared" si="2"/>
        <v/>
      </c>
      <c r="J120" s="129" t="str">
        <f t="shared" si="3"/>
        <v/>
      </c>
    </row>
    <row r="121" spans="1:10" x14ac:dyDescent="0.25">
      <c r="A121" s="104"/>
      <c r="B121" s="104"/>
      <c r="C121" s="104"/>
      <c r="D121" s="104"/>
      <c r="E121" s="104"/>
      <c r="I121" s="129" t="str">
        <f t="shared" si="2"/>
        <v/>
      </c>
      <c r="J121" s="129" t="str">
        <f t="shared" si="3"/>
        <v/>
      </c>
    </row>
    <row r="122" spans="1:10" x14ac:dyDescent="0.25">
      <c r="A122" s="104"/>
      <c r="B122" s="104"/>
      <c r="C122" s="104"/>
      <c r="D122" s="104"/>
      <c r="E122" s="104"/>
      <c r="I122" s="129" t="str">
        <f t="shared" si="2"/>
        <v/>
      </c>
      <c r="J122" s="129" t="str">
        <f t="shared" si="3"/>
        <v/>
      </c>
    </row>
    <row r="123" spans="1:10" x14ac:dyDescent="0.25">
      <c r="A123" s="104"/>
      <c r="B123" s="104"/>
      <c r="C123" s="104"/>
      <c r="D123" s="104"/>
      <c r="E123" s="104"/>
      <c r="I123" s="129" t="str">
        <f t="shared" si="2"/>
        <v/>
      </c>
      <c r="J123" s="129" t="str">
        <f t="shared" si="3"/>
        <v/>
      </c>
    </row>
    <row r="124" spans="1:10" x14ac:dyDescent="0.25">
      <c r="A124" s="104"/>
      <c r="B124" s="104"/>
      <c r="C124" s="104"/>
      <c r="D124" s="104"/>
      <c r="E124" s="104"/>
      <c r="I124" s="129" t="str">
        <f t="shared" si="2"/>
        <v/>
      </c>
      <c r="J124" s="129" t="str">
        <f t="shared" si="3"/>
        <v/>
      </c>
    </row>
    <row r="125" spans="1:10" x14ac:dyDescent="0.25">
      <c r="A125" s="104"/>
      <c r="B125" s="104"/>
      <c r="C125" s="104"/>
      <c r="D125" s="104"/>
      <c r="E125" s="104"/>
      <c r="I125" s="129" t="str">
        <f t="shared" si="2"/>
        <v/>
      </c>
      <c r="J125" s="129" t="str">
        <f t="shared" si="3"/>
        <v/>
      </c>
    </row>
    <row r="126" spans="1:10" x14ac:dyDescent="0.25">
      <c r="A126" s="104"/>
      <c r="B126" s="104"/>
      <c r="C126" s="104"/>
      <c r="D126" s="104"/>
      <c r="E126" s="104"/>
      <c r="I126" s="129" t="str">
        <f t="shared" si="2"/>
        <v/>
      </c>
      <c r="J126" s="129" t="str">
        <f t="shared" si="3"/>
        <v/>
      </c>
    </row>
    <row r="127" spans="1:10" x14ac:dyDescent="0.25">
      <c r="A127" s="104"/>
      <c r="B127" s="104"/>
      <c r="C127" s="104"/>
      <c r="D127" s="104"/>
      <c r="E127" s="104"/>
      <c r="I127" s="129" t="str">
        <f t="shared" si="2"/>
        <v/>
      </c>
      <c r="J127" s="129" t="str">
        <f t="shared" si="3"/>
        <v/>
      </c>
    </row>
    <row r="128" spans="1:10" x14ac:dyDescent="0.25">
      <c r="A128" s="104"/>
      <c r="B128" s="104"/>
      <c r="C128" s="104"/>
      <c r="D128" s="104"/>
      <c r="E128" s="104"/>
      <c r="I128" s="129" t="str">
        <f t="shared" si="2"/>
        <v/>
      </c>
      <c r="J128" s="129" t="str">
        <f t="shared" si="3"/>
        <v/>
      </c>
    </row>
    <row r="129" spans="1:10" x14ac:dyDescent="0.25">
      <c r="A129" s="104"/>
      <c r="B129" s="104"/>
      <c r="C129" s="104"/>
      <c r="D129" s="104"/>
      <c r="E129" s="104"/>
      <c r="I129" s="129" t="str">
        <f t="shared" si="2"/>
        <v/>
      </c>
      <c r="J129" s="129" t="str">
        <f t="shared" si="3"/>
        <v/>
      </c>
    </row>
    <row r="130" spans="1:10" x14ac:dyDescent="0.25">
      <c r="A130" s="104"/>
      <c r="B130" s="104"/>
      <c r="C130" s="104"/>
      <c r="D130" s="104"/>
      <c r="E130" s="104"/>
      <c r="I130" s="129" t="str">
        <f t="shared" si="2"/>
        <v/>
      </c>
      <c r="J130" s="129" t="str">
        <f t="shared" si="3"/>
        <v/>
      </c>
    </row>
    <row r="131" spans="1:10" x14ac:dyDescent="0.25">
      <c r="A131" s="104"/>
      <c r="B131" s="104"/>
      <c r="C131" s="104"/>
      <c r="D131" s="104"/>
      <c r="E131" s="104"/>
      <c r="I131" s="129" t="str">
        <f t="shared" si="2"/>
        <v/>
      </c>
      <c r="J131" s="129" t="str">
        <f t="shared" si="3"/>
        <v/>
      </c>
    </row>
    <row r="132" spans="1:10" x14ac:dyDescent="0.25">
      <c r="A132" s="104"/>
      <c r="B132" s="104"/>
      <c r="C132" s="104"/>
      <c r="D132" s="104"/>
      <c r="E132" s="104"/>
      <c r="I132" s="129" t="str">
        <f t="shared" si="2"/>
        <v/>
      </c>
      <c r="J132" s="129" t="str">
        <f t="shared" si="3"/>
        <v/>
      </c>
    </row>
    <row r="133" spans="1:10" x14ac:dyDescent="0.25">
      <c r="A133" s="104"/>
      <c r="B133" s="104"/>
      <c r="C133" s="104"/>
      <c r="D133" s="104"/>
      <c r="E133" s="104"/>
      <c r="I133" s="129" t="str">
        <f t="shared" si="2"/>
        <v/>
      </c>
      <c r="J133" s="129" t="str">
        <f t="shared" si="3"/>
        <v/>
      </c>
    </row>
    <row r="134" spans="1:10" x14ac:dyDescent="0.25">
      <c r="A134" s="104"/>
      <c r="B134" s="104"/>
      <c r="C134" s="104"/>
      <c r="D134" s="104"/>
      <c r="E134" s="104"/>
      <c r="I134" s="129" t="str">
        <f t="shared" si="2"/>
        <v/>
      </c>
      <c r="J134" s="129" t="str">
        <f t="shared" si="3"/>
        <v/>
      </c>
    </row>
    <row r="135" spans="1:10" x14ac:dyDescent="0.25">
      <c r="A135" s="104"/>
      <c r="B135" s="104"/>
      <c r="C135" s="104"/>
      <c r="D135" s="104"/>
      <c r="E135" s="104"/>
      <c r="I135" s="129" t="str">
        <f t="shared" si="2"/>
        <v/>
      </c>
      <c r="J135" s="129" t="str">
        <f t="shared" si="3"/>
        <v/>
      </c>
    </row>
    <row r="136" spans="1:10" x14ac:dyDescent="0.25">
      <c r="A136" s="104"/>
      <c r="B136" s="104"/>
      <c r="C136" s="104"/>
      <c r="D136" s="104"/>
      <c r="E136" s="104"/>
      <c r="I136" s="129" t="str">
        <f t="shared" si="2"/>
        <v/>
      </c>
      <c r="J136" s="129" t="str">
        <f t="shared" si="3"/>
        <v/>
      </c>
    </row>
    <row r="137" spans="1:10" x14ac:dyDescent="0.25">
      <c r="A137" s="104"/>
      <c r="B137" s="104"/>
      <c r="C137" s="104"/>
      <c r="D137" s="104"/>
      <c r="E137" s="104"/>
      <c r="I137" s="129" t="str">
        <f t="shared" si="2"/>
        <v/>
      </c>
      <c r="J137" s="129" t="str">
        <f t="shared" si="3"/>
        <v/>
      </c>
    </row>
    <row r="138" spans="1:10" x14ac:dyDescent="0.25">
      <c r="A138" s="104"/>
      <c r="B138" s="104"/>
      <c r="C138" s="104"/>
      <c r="D138" s="104"/>
      <c r="E138" s="104"/>
      <c r="I138" s="129" t="str">
        <f t="shared" ref="I138:I201" si="4">+IF(G138&gt;0,H138/G138,"")</f>
        <v/>
      </c>
      <c r="J138" s="129" t="str">
        <f t="shared" ref="J138:J201" si="5">IF(I138="","",IF(I138&lt;=0.5,"Avance bajo",(IF(AND(I138&gt;0.5,I138&lt;=0.75),"Avance medio",IF(AND(I138&gt;0.75,I138&lt;=0.95),"Avance alto",IF(AND(I138&gt;0.95,I138&lt;=1),"Avance sobresaliente",IF(I138&gt;1,"Sobre ejecutado","")))))))</f>
        <v/>
      </c>
    </row>
    <row r="139" spans="1:10" x14ac:dyDescent="0.25">
      <c r="A139" s="104"/>
      <c r="B139" s="104"/>
      <c r="C139" s="104"/>
      <c r="D139" s="104"/>
      <c r="E139" s="104"/>
      <c r="I139" s="129" t="str">
        <f t="shared" si="4"/>
        <v/>
      </c>
      <c r="J139" s="129" t="str">
        <f t="shared" si="5"/>
        <v/>
      </c>
    </row>
    <row r="140" spans="1:10" x14ac:dyDescent="0.25">
      <c r="A140" s="104"/>
      <c r="B140" s="104"/>
      <c r="C140" s="104"/>
      <c r="D140" s="104"/>
      <c r="E140" s="104"/>
      <c r="I140" s="129" t="str">
        <f t="shared" si="4"/>
        <v/>
      </c>
      <c r="J140" s="129" t="str">
        <f t="shared" si="5"/>
        <v/>
      </c>
    </row>
    <row r="141" spans="1:10" x14ac:dyDescent="0.25">
      <c r="A141" s="104"/>
      <c r="B141" s="104"/>
      <c r="C141" s="104"/>
      <c r="D141" s="104"/>
      <c r="E141" s="104"/>
      <c r="I141" s="129" t="str">
        <f t="shared" si="4"/>
        <v/>
      </c>
      <c r="J141" s="129" t="str">
        <f t="shared" si="5"/>
        <v/>
      </c>
    </row>
    <row r="142" spans="1:10" x14ac:dyDescent="0.25">
      <c r="A142" s="104"/>
      <c r="B142" s="104"/>
      <c r="C142" s="104"/>
      <c r="D142" s="104"/>
      <c r="E142" s="104"/>
      <c r="I142" s="129" t="str">
        <f t="shared" si="4"/>
        <v/>
      </c>
      <c r="J142" s="129" t="str">
        <f t="shared" si="5"/>
        <v/>
      </c>
    </row>
    <row r="143" spans="1:10" x14ac:dyDescent="0.25">
      <c r="A143" s="104"/>
      <c r="B143" s="104"/>
      <c r="C143" s="104"/>
      <c r="D143" s="104"/>
      <c r="E143" s="104"/>
      <c r="I143" s="129" t="str">
        <f t="shared" si="4"/>
        <v/>
      </c>
      <c r="J143" s="129" t="str">
        <f t="shared" si="5"/>
        <v/>
      </c>
    </row>
    <row r="144" spans="1:10" x14ac:dyDescent="0.25">
      <c r="A144" s="104"/>
      <c r="B144" s="104"/>
      <c r="C144" s="104"/>
      <c r="D144" s="104"/>
      <c r="E144" s="104"/>
      <c r="I144" s="129" t="str">
        <f t="shared" si="4"/>
        <v/>
      </c>
      <c r="J144" s="129" t="str">
        <f t="shared" si="5"/>
        <v/>
      </c>
    </row>
    <row r="145" spans="1:10" x14ac:dyDescent="0.25">
      <c r="A145" s="104"/>
      <c r="B145" s="104"/>
      <c r="C145" s="104"/>
      <c r="D145" s="104"/>
      <c r="E145" s="104"/>
      <c r="I145" s="129" t="str">
        <f t="shared" si="4"/>
        <v/>
      </c>
      <c r="J145" s="129" t="str">
        <f t="shared" si="5"/>
        <v/>
      </c>
    </row>
    <row r="146" spans="1:10" x14ac:dyDescent="0.25">
      <c r="A146" s="104"/>
      <c r="B146" s="104"/>
      <c r="C146" s="104"/>
      <c r="D146" s="104"/>
      <c r="E146" s="104"/>
      <c r="I146" s="129" t="str">
        <f t="shared" si="4"/>
        <v/>
      </c>
      <c r="J146" s="129" t="str">
        <f t="shared" si="5"/>
        <v/>
      </c>
    </row>
    <row r="147" spans="1:10" x14ac:dyDescent="0.25">
      <c r="I147" s="129" t="str">
        <f t="shared" si="4"/>
        <v/>
      </c>
      <c r="J147" s="129" t="str">
        <f t="shared" si="5"/>
        <v/>
      </c>
    </row>
    <row r="148" spans="1:10" x14ac:dyDescent="0.25">
      <c r="I148" s="129" t="str">
        <f t="shared" si="4"/>
        <v/>
      </c>
      <c r="J148" s="129" t="str">
        <f t="shared" si="5"/>
        <v/>
      </c>
    </row>
    <row r="149" spans="1:10" x14ac:dyDescent="0.25">
      <c r="I149" s="129" t="str">
        <f t="shared" si="4"/>
        <v/>
      </c>
      <c r="J149" s="129" t="str">
        <f t="shared" si="5"/>
        <v/>
      </c>
    </row>
    <row r="150" spans="1:10" x14ac:dyDescent="0.25">
      <c r="I150" s="129" t="str">
        <f t="shared" si="4"/>
        <v/>
      </c>
      <c r="J150" s="129" t="str">
        <f t="shared" si="5"/>
        <v/>
      </c>
    </row>
    <row r="151" spans="1:10" x14ac:dyDescent="0.25">
      <c r="I151" s="129" t="str">
        <f t="shared" si="4"/>
        <v/>
      </c>
      <c r="J151" s="129" t="str">
        <f t="shared" si="5"/>
        <v/>
      </c>
    </row>
    <row r="152" spans="1:10" x14ac:dyDescent="0.25">
      <c r="I152" s="129" t="str">
        <f t="shared" si="4"/>
        <v/>
      </c>
      <c r="J152" s="129" t="str">
        <f t="shared" si="5"/>
        <v/>
      </c>
    </row>
    <row r="153" spans="1:10" x14ac:dyDescent="0.25">
      <c r="I153" s="129" t="str">
        <f t="shared" si="4"/>
        <v/>
      </c>
      <c r="J153" s="129" t="str">
        <f t="shared" si="5"/>
        <v/>
      </c>
    </row>
    <row r="154" spans="1:10" x14ac:dyDescent="0.25">
      <c r="I154" s="129" t="str">
        <f t="shared" si="4"/>
        <v/>
      </c>
      <c r="J154" s="129" t="str">
        <f t="shared" si="5"/>
        <v/>
      </c>
    </row>
    <row r="155" spans="1:10" x14ac:dyDescent="0.25">
      <c r="I155" s="129" t="str">
        <f t="shared" si="4"/>
        <v/>
      </c>
      <c r="J155" s="129" t="str">
        <f t="shared" si="5"/>
        <v/>
      </c>
    </row>
    <row r="156" spans="1:10" x14ac:dyDescent="0.25">
      <c r="I156" s="129" t="str">
        <f t="shared" si="4"/>
        <v/>
      </c>
      <c r="J156" s="129" t="str">
        <f t="shared" si="5"/>
        <v/>
      </c>
    </row>
    <row r="157" spans="1:10" x14ac:dyDescent="0.25">
      <c r="I157" s="129" t="str">
        <f t="shared" si="4"/>
        <v/>
      </c>
      <c r="J157" s="129" t="str">
        <f t="shared" si="5"/>
        <v/>
      </c>
    </row>
    <row r="158" spans="1:10" x14ac:dyDescent="0.25">
      <c r="I158" s="129" t="str">
        <f t="shared" si="4"/>
        <v/>
      </c>
      <c r="J158" s="129" t="str">
        <f t="shared" si="5"/>
        <v/>
      </c>
    </row>
    <row r="159" spans="1:10" x14ac:dyDescent="0.25">
      <c r="I159" s="129" t="str">
        <f t="shared" si="4"/>
        <v/>
      </c>
      <c r="J159" s="129" t="str">
        <f t="shared" si="5"/>
        <v/>
      </c>
    </row>
    <row r="160" spans="1:10" x14ac:dyDescent="0.25">
      <c r="I160" s="129" t="str">
        <f t="shared" si="4"/>
        <v/>
      </c>
      <c r="J160" s="129" t="str">
        <f t="shared" si="5"/>
        <v/>
      </c>
    </row>
    <row r="161" spans="9:10" x14ac:dyDescent="0.25">
      <c r="I161" s="129" t="str">
        <f t="shared" si="4"/>
        <v/>
      </c>
      <c r="J161" s="129" t="str">
        <f t="shared" si="5"/>
        <v/>
      </c>
    </row>
    <row r="162" spans="9:10" x14ac:dyDescent="0.25">
      <c r="I162" s="129" t="str">
        <f t="shared" si="4"/>
        <v/>
      </c>
      <c r="J162" s="129" t="str">
        <f t="shared" si="5"/>
        <v/>
      </c>
    </row>
    <row r="163" spans="9:10" x14ac:dyDescent="0.25">
      <c r="I163" s="129" t="str">
        <f t="shared" si="4"/>
        <v/>
      </c>
      <c r="J163" s="129" t="str">
        <f t="shared" si="5"/>
        <v/>
      </c>
    </row>
    <row r="164" spans="9:10" x14ac:dyDescent="0.25">
      <c r="I164" s="129" t="str">
        <f t="shared" si="4"/>
        <v/>
      </c>
      <c r="J164" s="129" t="str">
        <f t="shared" si="5"/>
        <v/>
      </c>
    </row>
    <row r="165" spans="9:10" x14ac:dyDescent="0.25">
      <c r="I165" s="129" t="str">
        <f t="shared" si="4"/>
        <v/>
      </c>
      <c r="J165" s="129" t="str">
        <f t="shared" si="5"/>
        <v/>
      </c>
    </row>
    <row r="166" spans="9:10" x14ac:dyDescent="0.25">
      <c r="I166" s="129" t="str">
        <f t="shared" si="4"/>
        <v/>
      </c>
      <c r="J166" s="129" t="str">
        <f t="shared" si="5"/>
        <v/>
      </c>
    </row>
    <row r="167" spans="9:10" x14ac:dyDescent="0.25">
      <c r="I167" s="129" t="str">
        <f t="shared" si="4"/>
        <v/>
      </c>
      <c r="J167" s="129" t="str">
        <f t="shared" si="5"/>
        <v/>
      </c>
    </row>
    <row r="168" spans="9:10" x14ac:dyDescent="0.25">
      <c r="I168" s="129" t="str">
        <f t="shared" si="4"/>
        <v/>
      </c>
      <c r="J168" s="129" t="str">
        <f t="shared" si="5"/>
        <v/>
      </c>
    </row>
    <row r="169" spans="9:10" x14ac:dyDescent="0.25">
      <c r="I169" s="129" t="str">
        <f t="shared" si="4"/>
        <v/>
      </c>
      <c r="J169" s="129" t="str">
        <f t="shared" si="5"/>
        <v/>
      </c>
    </row>
    <row r="170" spans="9:10" x14ac:dyDescent="0.25">
      <c r="I170" s="129" t="str">
        <f t="shared" si="4"/>
        <v/>
      </c>
      <c r="J170" s="129" t="str">
        <f t="shared" si="5"/>
        <v/>
      </c>
    </row>
    <row r="171" spans="9:10" x14ac:dyDescent="0.25">
      <c r="I171" s="129" t="str">
        <f t="shared" si="4"/>
        <v/>
      </c>
      <c r="J171" s="129" t="str">
        <f t="shared" si="5"/>
        <v/>
      </c>
    </row>
    <row r="172" spans="9:10" x14ac:dyDescent="0.25">
      <c r="I172" s="129" t="str">
        <f t="shared" si="4"/>
        <v/>
      </c>
      <c r="J172" s="129" t="str">
        <f t="shared" si="5"/>
        <v/>
      </c>
    </row>
    <row r="173" spans="9:10" x14ac:dyDescent="0.25">
      <c r="I173" s="129" t="str">
        <f t="shared" si="4"/>
        <v/>
      </c>
      <c r="J173" s="129" t="str">
        <f t="shared" si="5"/>
        <v/>
      </c>
    </row>
    <row r="174" spans="9:10" x14ac:dyDescent="0.25">
      <c r="I174" s="129" t="str">
        <f t="shared" si="4"/>
        <v/>
      </c>
      <c r="J174" s="129" t="str">
        <f t="shared" si="5"/>
        <v/>
      </c>
    </row>
    <row r="175" spans="9:10" x14ac:dyDescent="0.25">
      <c r="I175" s="129" t="str">
        <f t="shared" si="4"/>
        <v/>
      </c>
      <c r="J175" s="129" t="str">
        <f t="shared" si="5"/>
        <v/>
      </c>
    </row>
    <row r="176" spans="9:10" x14ac:dyDescent="0.25">
      <c r="I176" s="129" t="str">
        <f t="shared" si="4"/>
        <v/>
      </c>
      <c r="J176" s="129" t="str">
        <f t="shared" si="5"/>
        <v/>
      </c>
    </row>
    <row r="177" spans="9:10" x14ac:dyDescent="0.25">
      <c r="I177" s="129" t="str">
        <f t="shared" si="4"/>
        <v/>
      </c>
      <c r="J177" s="129" t="str">
        <f t="shared" si="5"/>
        <v/>
      </c>
    </row>
    <row r="178" spans="9:10" x14ac:dyDescent="0.25">
      <c r="I178" s="129" t="str">
        <f t="shared" si="4"/>
        <v/>
      </c>
      <c r="J178" s="129" t="str">
        <f t="shared" si="5"/>
        <v/>
      </c>
    </row>
    <row r="179" spans="9:10" x14ac:dyDescent="0.25">
      <c r="I179" s="129" t="str">
        <f t="shared" si="4"/>
        <v/>
      </c>
      <c r="J179" s="129" t="str">
        <f t="shared" si="5"/>
        <v/>
      </c>
    </row>
    <row r="180" spans="9:10" x14ac:dyDescent="0.25">
      <c r="I180" s="129" t="str">
        <f t="shared" si="4"/>
        <v/>
      </c>
      <c r="J180" s="129" t="str">
        <f t="shared" si="5"/>
        <v/>
      </c>
    </row>
    <row r="181" spans="9:10" x14ac:dyDescent="0.25">
      <c r="I181" s="129" t="str">
        <f t="shared" si="4"/>
        <v/>
      </c>
      <c r="J181" s="129" t="str">
        <f t="shared" si="5"/>
        <v/>
      </c>
    </row>
    <row r="182" spans="9:10" x14ac:dyDescent="0.25">
      <c r="I182" s="129" t="str">
        <f t="shared" si="4"/>
        <v/>
      </c>
      <c r="J182" s="129" t="str">
        <f t="shared" si="5"/>
        <v/>
      </c>
    </row>
    <row r="183" spans="9:10" x14ac:dyDescent="0.25">
      <c r="I183" s="129" t="str">
        <f t="shared" si="4"/>
        <v/>
      </c>
      <c r="J183" s="129" t="str">
        <f t="shared" si="5"/>
        <v/>
      </c>
    </row>
    <row r="184" spans="9:10" x14ac:dyDescent="0.25">
      <c r="I184" s="129" t="str">
        <f t="shared" si="4"/>
        <v/>
      </c>
      <c r="J184" s="129" t="str">
        <f t="shared" si="5"/>
        <v/>
      </c>
    </row>
    <row r="185" spans="9:10" x14ac:dyDescent="0.25">
      <c r="I185" s="129" t="str">
        <f t="shared" si="4"/>
        <v/>
      </c>
      <c r="J185" s="129" t="str">
        <f t="shared" si="5"/>
        <v/>
      </c>
    </row>
    <row r="186" spans="9:10" x14ac:dyDescent="0.25">
      <c r="I186" s="129" t="str">
        <f t="shared" si="4"/>
        <v/>
      </c>
      <c r="J186" s="129" t="str">
        <f t="shared" si="5"/>
        <v/>
      </c>
    </row>
    <row r="187" spans="9:10" x14ac:dyDescent="0.25">
      <c r="I187" s="129" t="str">
        <f t="shared" si="4"/>
        <v/>
      </c>
      <c r="J187" s="129" t="str">
        <f t="shared" si="5"/>
        <v/>
      </c>
    </row>
    <row r="188" spans="9:10" x14ac:dyDescent="0.25">
      <c r="I188" s="129" t="str">
        <f t="shared" si="4"/>
        <v/>
      </c>
      <c r="J188" s="129" t="str">
        <f t="shared" si="5"/>
        <v/>
      </c>
    </row>
    <row r="189" spans="9:10" x14ac:dyDescent="0.25">
      <c r="I189" s="129" t="str">
        <f t="shared" si="4"/>
        <v/>
      </c>
      <c r="J189" s="129" t="str">
        <f t="shared" si="5"/>
        <v/>
      </c>
    </row>
    <row r="190" spans="9:10" x14ac:dyDescent="0.25">
      <c r="I190" s="129" t="str">
        <f t="shared" si="4"/>
        <v/>
      </c>
      <c r="J190" s="129" t="str">
        <f t="shared" si="5"/>
        <v/>
      </c>
    </row>
    <row r="191" spans="9:10" x14ac:dyDescent="0.25">
      <c r="I191" s="129" t="str">
        <f t="shared" si="4"/>
        <v/>
      </c>
      <c r="J191" s="129" t="str">
        <f t="shared" si="5"/>
        <v/>
      </c>
    </row>
    <row r="192" spans="9:10" x14ac:dyDescent="0.25">
      <c r="I192" s="129" t="str">
        <f t="shared" si="4"/>
        <v/>
      </c>
      <c r="J192" s="129" t="str">
        <f t="shared" si="5"/>
        <v/>
      </c>
    </row>
    <row r="193" spans="9:10" x14ac:dyDescent="0.25">
      <c r="I193" s="129" t="str">
        <f t="shared" si="4"/>
        <v/>
      </c>
      <c r="J193" s="129" t="str">
        <f t="shared" si="5"/>
        <v/>
      </c>
    </row>
    <row r="194" spans="9:10" x14ac:dyDescent="0.25">
      <c r="I194" s="129" t="str">
        <f t="shared" si="4"/>
        <v/>
      </c>
      <c r="J194" s="129" t="str">
        <f t="shared" si="5"/>
        <v/>
      </c>
    </row>
    <row r="195" spans="9:10" x14ac:dyDescent="0.25">
      <c r="I195" s="129" t="str">
        <f t="shared" si="4"/>
        <v/>
      </c>
      <c r="J195" s="129" t="str">
        <f t="shared" si="5"/>
        <v/>
      </c>
    </row>
    <row r="196" spans="9:10" x14ac:dyDescent="0.25">
      <c r="I196" s="129" t="str">
        <f t="shared" si="4"/>
        <v/>
      </c>
      <c r="J196" s="129" t="str">
        <f t="shared" si="5"/>
        <v/>
      </c>
    </row>
    <row r="197" spans="9:10" x14ac:dyDescent="0.25">
      <c r="I197" s="129" t="str">
        <f t="shared" si="4"/>
        <v/>
      </c>
      <c r="J197" s="129" t="str">
        <f t="shared" si="5"/>
        <v/>
      </c>
    </row>
    <row r="198" spans="9:10" x14ac:dyDescent="0.25">
      <c r="I198" s="129" t="str">
        <f t="shared" si="4"/>
        <v/>
      </c>
      <c r="J198" s="129" t="str">
        <f t="shared" si="5"/>
        <v/>
      </c>
    </row>
    <row r="199" spans="9:10" x14ac:dyDescent="0.25">
      <c r="I199" s="129" t="str">
        <f t="shared" si="4"/>
        <v/>
      </c>
      <c r="J199" s="129" t="str">
        <f t="shared" si="5"/>
        <v/>
      </c>
    </row>
    <row r="200" spans="9:10" x14ac:dyDescent="0.25">
      <c r="I200" s="129" t="str">
        <f t="shared" si="4"/>
        <v/>
      </c>
      <c r="J200" s="129" t="str">
        <f t="shared" si="5"/>
        <v/>
      </c>
    </row>
    <row r="201" spans="9:10" x14ac:dyDescent="0.25">
      <c r="I201" s="129" t="str">
        <f t="shared" si="4"/>
        <v/>
      </c>
      <c r="J201" s="129" t="str">
        <f t="shared" si="5"/>
        <v/>
      </c>
    </row>
    <row r="202" spans="9:10" x14ac:dyDescent="0.25">
      <c r="I202" s="129" t="str">
        <f t="shared" ref="I202:I265" si="6">+IF(G202&gt;0,H202/G202,"")</f>
        <v/>
      </c>
      <c r="J202" s="129" t="str">
        <f t="shared" ref="J202:J265" si="7">IF(I202="","",IF(I202&lt;=0.5,"Avance bajo",(IF(AND(I202&gt;0.5,I202&lt;=0.75),"Avance medio",IF(AND(I202&gt;0.75,I202&lt;=0.95),"Avance alto",IF(AND(I202&gt;0.95,I202&lt;=1),"Avance sobresaliente",IF(I202&gt;1,"Sobre ejecutado","")))))))</f>
        <v/>
      </c>
    </row>
    <row r="203" spans="9:10" x14ac:dyDescent="0.25">
      <c r="I203" s="129" t="str">
        <f t="shared" si="6"/>
        <v/>
      </c>
      <c r="J203" s="129" t="str">
        <f t="shared" si="7"/>
        <v/>
      </c>
    </row>
    <row r="204" spans="9:10" x14ac:dyDescent="0.25">
      <c r="I204" s="129" t="str">
        <f t="shared" si="6"/>
        <v/>
      </c>
      <c r="J204" s="129" t="str">
        <f t="shared" si="7"/>
        <v/>
      </c>
    </row>
    <row r="205" spans="9:10" x14ac:dyDescent="0.25">
      <c r="I205" s="129" t="str">
        <f t="shared" si="6"/>
        <v/>
      </c>
      <c r="J205" s="129" t="str">
        <f t="shared" si="7"/>
        <v/>
      </c>
    </row>
    <row r="206" spans="9:10" x14ac:dyDescent="0.25">
      <c r="I206" s="129" t="str">
        <f t="shared" si="6"/>
        <v/>
      </c>
      <c r="J206" s="129" t="str">
        <f t="shared" si="7"/>
        <v/>
      </c>
    </row>
    <row r="207" spans="9:10" x14ac:dyDescent="0.25">
      <c r="I207" s="129" t="str">
        <f t="shared" si="6"/>
        <v/>
      </c>
      <c r="J207" s="129" t="str">
        <f t="shared" si="7"/>
        <v/>
      </c>
    </row>
    <row r="208" spans="9:10" x14ac:dyDescent="0.25">
      <c r="I208" s="129" t="str">
        <f t="shared" si="6"/>
        <v/>
      </c>
      <c r="J208" s="129" t="str">
        <f t="shared" si="7"/>
        <v/>
      </c>
    </row>
    <row r="209" spans="9:10" x14ac:dyDescent="0.25">
      <c r="I209" s="129" t="str">
        <f t="shared" si="6"/>
        <v/>
      </c>
      <c r="J209" s="129" t="str">
        <f t="shared" si="7"/>
        <v/>
      </c>
    </row>
    <row r="210" spans="9:10" x14ac:dyDescent="0.25">
      <c r="I210" s="129" t="str">
        <f t="shared" si="6"/>
        <v/>
      </c>
      <c r="J210" s="129" t="str">
        <f t="shared" si="7"/>
        <v/>
      </c>
    </row>
    <row r="211" spans="9:10" x14ac:dyDescent="0.25">
      <c r="I211" s="129" t="str">
        <f t="shared" si="6"/>
        <v/>
      </c>
      <c r="J211" s="129" t="str">
        <f t="shared" si="7"/>
        <v/>
      </c>
    </row>
    <row r="212" spans="9:10" x14ac:dyDescent="0.25">
      <c r="I212" s="129" t="str">
        <f t="shared" si="6"/>
        <v/>
      </c>
      <c r="J212" s="129" t="str">
        <f t="shared" si="7"/>
        <v/>
      </c>
    </row>
    <row r="213" spans="9:10" x14ac:dyDescent="0.25">
      <c r="I213" s="129" t="str">
        <f t="shared" si="6"/>
        <v/>
      </c>
      <c r="J213" s="129" t="str">
        <f t="shared" si="7"/>
        <v/>
      </c>
    </row>
    <row r="214" spans="9:10" x14ac:dyDescent="0.25">
      <c r="I214" s="129" t="str">
        <f t="shared" si="6"/>
        <v/>
      </c>
      <c r="J214" s="129" t="str">
        <f t="shared" si="7"/>
        <v/>
      </c>
    </row>
    <row r="215" spans="9:10" x14ac:dyDescent="0.25">
      <c r="I215" s="129" t="str">
        <f t="shared" si="6"/>
        <v/>
      </c>
      <c r="J215" s="129" t="str">
        <f t="shared" si="7"/>
        <v/>
      </c>
    </row>
    <row r="216" spans="9:10" x14ac:dyDescent="0.25">
      <c r="I216" s="129" t="str">
        <f t="shared" si="6"/>
        <v/>
      </c>
      <c r="J216" s="129" t="str">
        <f t="shared" si="7"/>
        <v/>
      </c>
    </row>
    <row r="217" spans="9:10" x14ac:dyDescent="0.25">
      <c r="I217" s="129" t="str">
        <f t="shared" si="6"/>
        <v/>
      </c>
      <c r="J217" s="129" t="str">
        <f t="shared" si="7"/>
        <v/>
      </c>
    </row>
    <row r="218" spans="9:10" x14ac:dyDescent="0.25">
      <c r="I218" s="129" t="str">
        <f t="shared" si="6"/>
        <v/>
      </c>
      <c r="J218" s="129" t="str">
        <f t="shared" si="7"/>
        <v/>
      </c>
    </row>
    <row r="219" spans="9:10" x14ac:dyDescent="0.25">
      <c r="I219" s="129" t="str">
        <f t="shared" si="6"/>
        <v/>
      </c>
      <c r="J219" s="129" t="str">
        <f t="shared" si="7"/>
        <v/>
      </c>
    </row>
    <row r="220" spans="9:10" x14ac:dyDescent="0.25">
      <c r="I220" s="129" t="str">
        <f t="shared" si="6"/>
        <v/>
      </c>
      <c r="J220" s="129" t="str">
        <f t="shared" si="7"/>
        <v/>
      </c>
    </row>
    <row r="221" spans="9:10" x14ac:dyDescent="0.25">
      <c r="I221" s="129" t="str">
        <f t="shared" si="6"/>
        <v/>
      </c>
      <c r="J221" s="129" t="str">
        <f t="shared" si="7"/>
        <v/>
      </c>
    </row>
    <row r="222" spans="9:10" x14ac:dyDescent="0.25">
      <c r="I222" s="129" t="str">
        <f t="shared" si="6"/>
        <v/>
      </c>
      <c r="J222" s="129" t="str">
        <f t="shared" si="7"/>
        <v/>
      </c>
    </row>
    <row r="223" spans="9:10" x14ac:dyDescent="0.25">
      <c r="I223" s="129" t="str">
        <f t="shared" si="6"/>
        <v/>
      </c>
      <c r="J223" s="129" t="str">
        <f t="shared" si="7"/>
        <v/>
      </c>
    </row>
    <row r="224" spans="9:10" x14ac:dyDescent="0.25">
      <c r="I224" s="129" t="str">
        <f t="shared" si="6"/>
        <v/>
      </c>
      <c r="J224" s="129" t="str">
        <f t="shared" si="7"/>
        <v/>
      </c>
    </row>
    <row r="225" spans="9:10" x14ac:dyDescent="0.25">
      <c r="I225" s="129" t="str">
        <f t="shared" si="6"/>
        <v/>
      </c>
      <c r="J225" s="129" t="str">
        <f t="shared" si="7"/>
        <v/>
      </c>
    </row>
    <row r="226" spans="9:10" x14ac:dyDescent="0.25">
      <c r="I226" s="129" t="str">
        <f t="shared" si="6"/>
        <v/>
      </c>
      <c r="J226" s="129" t="str">
        <f t="shared" si="7"/>
        <v/>
      </c>
    </row>
    <row r="227" spans="9:10" x14ac:dyDescent="0.25">
      <c r="I227" s="129" t="str">
        <f t="shared" si="6"/>
        <v/>
      </c>
      <c r="J227" s="129" t="str">
        <f t="shared" si="7"/>
        <v/>
      </c>
    </row>
    <row r="228" spans="9:10" x14ac:dyDescent="0.25">
      <c r="I228" s="129" t="str">
        <f t="shared" si="6"/>
        <v/>
      </c>
      <c r="J228" s="129" t="str">
        <f t="shared" si="7"/>
        <v/>
      </c>
    </row>
    <row r="229" spans="9:10" x14ac:dyDescent="0.25">
      <c r="I229" s="129" t="str">
        <f t="shared" si="6"/>
        <v/>
      </c>
      <c r="J229" s="129" t="str">
        <f t="shared" si="7"/>
        <v/>
      </c>
    </row>
    <row r="230" spans="9:10" x14ac:dyDescent="0.25">
      <c r="I230" s="129" t="str">
        <f t="shared" si="6"/>
        <v/>
      </c>
      <c r="J230" s="129" t="str">
        <f t="shared" si="7"/>
        <v/>
      </c>
    </row>
    <row r="231" spans="9:10" x14ac:dyDescent="0.25">
      <c r="I231" s="129" t="str">
        <f t="shared" si="6"/>
        <v/>
      </c>
      <c r="J231" s="129" t="str">
        <f t="shared" si="7"/>
        <v/>
      </c>
    </row>
    <row r="232" spans="9:10" x14ac:dyDescent="0.25">
      <c r="I232" s="129" t="str">
        <f t="shared" si="6"/>
        <v/>
      </c>
      <c r="J232" s="129" t="str">
        <f t="shared" si="7"/>
        <v/>
      </c>
    </row>
    <row r="233" spans="9:10" x14ac:dyDescent="0.25">
      <c r="I233" s="129" t="str">
        <f t="shared" si="6"/>
        <v/>
      </c>
      <c r="J233" s="129" t="str">
        <f t="shared" si="7"/>
        <v/>
      </c>
    </row>
    <row r="234" spans="9:10" x14ac:dyDescent="0.25">
      <c r="I234" s="129" t="str">
        <f t="shared" si="6"/>
        <v/>
      </c>
      <c r="J234" s="129" t="str">
        <f t="shared" si="7"/>
        <v/>
      </c>
    </row>
    <row r="235" spans="9:10" x14ac:dyDescent="0.25">
      <c r="I235" s="129" t="str">
        <f t="shared" si="6"/>
        <v/>
      </c>
      <c r="J235" s="129" t="str">
        <f t="shared" si="7"/>
        <v/>
      </c>
    </row>
    <row r="236" spans="9:10" x14ac:dyDescent="0.25">
      <c r="I236" s="129" t="str">
        <f t="shared" si="6"/>
        <v/>
      </c>
      <c r="J236" s="129" t="str">
        <f t="shared" si="7"/>
        <v/>
      </c>
    </row>
    <row r="237" spans="9:10" x14ac:dyDescent="0.25">
      <c r="I237" s="129" t="str">
        <f t="shared" si="6"/>
        <v/>
      </c>
      <c r="J237" s="129" t="str">
        <f t="shared" si="7"/>
        <v/>
      </c>
    </row>
    <row r="238" spans="9:10" x14ac:dyDescent="0.25">
      <c r="I238" s="129" t="str">
        <f t="shared" si="6"/>
        <v/>
      </c>
      <c r="J238" s="129" t="str">
        <f t="shared" si="7"/>
        <v/>
      </c>
    </row>
    <row r="239" spans="9:10" x14ac:dyDescent="0.25">
      <c r="I239" s="129" t="str">
        <f t="shared" si="6"/>
        <v/>
      </c>
      <c r="J239" s="129" t="str">
        <f t="shared" si="7"/>
        <v/>
      </c>
    </row>
    <row r="240" spans="9:10" x14ac:dyDescent="0.25">
      <c r="I240" s="129" t="str">
        <f t="shared" si="6"/>
        <v/>
      </c>
      <c r="J240" s="129" t="str">
        <f t="shared" si="7"/>
        <v/>
      </c>
    </row>
    <row r="241" spans="9:10" x14ac:dyDescent="0.25">
      <c r="I241" s="129" t="str">
        <f t="shared" si="6"/>
        <v/>
      </c>
      <c r="J241" s="129" t="str">
        <f t="shared" si="7"/>
        <v/>
      </c>
    </row>
    <row r="242" spans="9:10" x14ac:dyDescent="0.25">
      <c r="I242" s="129" t="str">
        <f t="shared" si="6"/>
        <v/>
      </c>
      <c r="J242" s="129" t="str">
        <f t="shared" si="7"/>
        <v/>
      </c>
    </row>
    <row r="243" spans="9:10" x14ac:dyDescent="0.25">
      <c r="I243" s="129" t="str">
        <f t="shared" si="6"/>
        <v/>
      </c>
      <c r="J243" s="129" t="str">
        <f t="shared" si="7"/>
        <v/>
      </c>
    </row>
    <row r="244" spans="9:10" x14ac:dyDescent="0.25">
      <c r="I244" s="129" t="str">
        <f t="shared" si="6"/>
        <v/>
      </c>
      <c r="J244" s="129" t="str">
        <f t="shared" si="7"/>
        <v/>
      </c>
    </row>
    <row r="245" spans="9:10" x14ac:dyDescent="0.25">
      <c r="I245" s="129" t="str">
        <f t="shared" si="6"/>
        <v/>
      </c>
      <c r="J245" s="129" t="str">
        <f t="shared" si="7"/>
        <v/>
      </c>
    </row>
    <row r="246" spans="9:10" x14ac:dyDescent="0.25">
      <c r="I246" s="129" t="str">
        <f t="shared" si="6"/>
        <v/>
      </c>
      <c r="J246" s="129" t="str">
        <f t="shared" si="7"/>
        <v/>
      </c>
    </row>
    <row r="247" spans="9:10" x14ac:dyDescent="0.25">
      <c r="I247" s="129" t="str">
        <f t="shared" si="6"/>
        <v/>
      </c>
      <c r="J247" s="129" t="str">
        <f t="shared" si="7"/>
        <v/>
      </c>
    </row>
    <row r="248" spans="9:10" x14ac:dyDescent="0.25">
      <c r="I248" s="129" t="str">
        <f t="shared" si="6"/>
        <v/>
      </c>
      <c r="J248" s="129" t="str">
        <f t="shared" si="7"/>
        <v/>
      </c>
    </row>
    <row r="249" spans="9:10" x14ac:dyDescent="0.25">
      <c r="I249" s="129" t="str">
        <f t="shared" si="6"/>
        <v/>
      </c>
      <c r="J249" s="129" t="str">
        <f t="shared" si="7"/>
        <v/>
      </c>
    </row>
    <row r="250" spans="9:10" x14ac:dyDescent="0.25">
      <c r="I250" s="129" t="str">
        <f t="shared" si="6"/>
        <v/>
      </c>
      <c r="J250" s="129" t="str">
        <f t="shared" si="7"/>
        <v/>
      </c>
    </row>
    <row r="251" spans="9:10" x14ac:dyDescent="0.25">
      <c r="I251" s="129" t="str">
        <f t="shared" si="6"/>
        <v/>
      </c>
      <c r="J251" s="129" t="str">
        <f t="shared" si="7"/>
        <v/>
      </c>
    </row>
    <row r="252" spans="9:10" x14ac:dyDescent="0.25">
      <c r="I252" s="129" t="str">
        <f t="shared" si="6"/>
        <v/>
      </c>
      <c r="J252" s="129" t="str">
        <f t="shared" si="7"/>
        <v/>
      </c>
    </row>
    <row r="253" spans="9:10" x14ac:dyDescent="0.25">
      <c r="I253" s="129" t="str">
        <f t="shared" si="6"/>
        <v/>
      </c>
      <c r="J253" s="129" t="str">
        <f t="shared" si="7"/>
        <v/>
      </c>
    </row>
    <row r="254" spans="9:10" x14ac:dyDescent="0.25">
      <c r="I254" s="129" t="str">
        <f t="shared" si="6"/>
        <v/>
      </c>
      <c r="J254" s="129" t="str">
        <f t="shared" si="7"/>
        <v/>
      </c>
    </row>
    <row r="255" spans="9:10" x14ac:dyDescent="0.25">
      <c r="I255" s="129" t="str">
        <f t="shared" si="6"/>
        <v/>
      </c>
      <c r="J255" s="129" t="str">
        <f t="shared" si="7"/>
        <v/>
      </c>
    </row>
    <row r="256" spans="9:10" x14ac:dyDescent="0.25">
      <c r="I256" s="129" t="str">
        <f t="shared" si="6"/>
        <v/>
      </c>
      <c r="J256" s="129" t="str">
        <f t="shared" si="7"/>
        <v/>
      </c>
    </row>
    <row r="257" spans="9:10" x14ac:dyDescent="0.25">
      <c r="I257" s="129" t="str">
        <f t="shared" si="6"/>
        <v/>
      </c>
      <c r="J257" s="129" t="str">
        <f t="shared" si="7"/>
        <v/>
      </c>
    </row>
    <row r="258" spans="9:10" x14ac:dyDescent="0.25">
      <c r="I258" s="129" t="str">
        <f t="shared" si="6"/>
        <v/>
      </c>
      <c r="J258" s="129" t="str">
        <f t="shared" si="7"/>
        <v/>
      </c>
    </row>
    <row r="259" spans="9:10" x14ac:dyDescent="0.25">
      <c r="I259" s="129" t="str">
        <f t="shared" si="6"/>
        <v/>
      </c>
      <c r="J259" s="129" t="str">
        <f t="shared" si="7"/>
        <v/>
      </c>
    </row>
    <row r="260" spans="9:10" x14ac:dyDescent="0.25">
      <c r="I260" s="129" t="str">
        <f t="shared" si="6"/>
        <v/>
      </c>
      <c r="J260" s="129" t="str">
        <f t="shared" si="7"/>
        <v/>
      </c>
    </row>
    <row r="261" spans="9:10" x14ac:dyDescent="0.25">
      <c r="I261" s="129" t="str">
        <f t="shared" si="6"/>
        <v/>
      </c>
      <c r="J261" s="129" t="str">
        <f t="shared" si="7"/>
        <v/>
      </c>
    </row>
    <row r="262" spans="9:10" x14ac:dyDescent="0.25">
      <c r="I262" s="129" t="str">
        <f t="shared" si="6"/>
        <v/>
      </c>
      <c r="J262" s="129" t="str">
        <f t="shared" si="7"/>
        <v/>
      </c>
    </row>
    <row r="263" spans="9:10" x14ac:dyDescent="0.25">
      <c r="I263" s="129" t="str">
        <f t="shared" si="6"/>
        <v/>
      </c>
      <c r="J263" s="129" t="str">
        <f t="shared" si="7"/>
        <v/>
      </c>
    </row>
    <row r="264" spans="9:10" x14ac:dyDescent="0.25">
      <c r="I264" s="129" t="str">
        <f t="shared" si="6"/>
        <v/>
      </c>
      <c r="J264" s="129" t="str">
        <f t="shared" si="7"/>
        <v/>
      </c>
    </row>
    <row r="265" spans="9:10" x14ac:dyDescent="0.25">
      <c r="I265" s="129" t="str">
        <f t="shared" si="6"/>
        <v/>
      </c>
      <c r="J265" s="129" t="str">
        <f t="shared" si="7"/>
        <v/>
      </c>
    </row>
    <row r="266" spans="9:10" x14ac:dyDescent="0.25">
      <c r="I266" s="129" t="str">
        <f t="shared" ref="I266:I316" si="8">+IF(G266&gt;0,H266/G266,"")</f>
        <v/>
      </c>
      <c r="J266" s="129" t="str">
        <f t="shared" ref="J266:J329" si="9">IF(I266="","",IF(I266&lt;=0.5,"Avance bajo",(IF(AND(I266&gt;0.5,I266&lt;=0.75),"Avance medio",IF(AND(I266&gt;0.75,I266&lt;=0.95),"Avance alto",IF(AND(I266&gt;0.95,I266&lt;=1),"Avance sobresaliente",IF(I266&gt;1,"Sobre ejecutado","")))))))</f>
        <v/>
      </c>
    </row>
    <row r="267" spans="9:10" x14ac:dyDescent="0.25">
      <c r="I267" s="129" t="str">
        <f t="shared" si="8"/>
        <v/>
      </c>
      <c r="J267" s="129" t="str">
        <f t="shared" si="9"/>
        <v/>
      </c>
    </row>
    <row r="268" spans="9:10" x14ac:dyDescent="0.25">
      <c r="I268" s="129" t="str">
        <f t="shared" si="8"/>
        <v/>
      </c>
      <c r="J268" s="129" t="str">
        <f t="shared" si="9"/>
        <v/>
      </c>
    </row>
    <row r="269" spans="9:10" x14ac:dyDescent="0.25">
      <c r="I269" s="129" t="str">
        <f t="shared" si="8"/>
        <v/>
      </c>
      <c r="J269" s="129" t="str">
        <f t="shared" si="9"/>
        <v/>
      </c>
    </row>
    <row r="270" spans="9:10" x14ac:dyDescent="0.25">
      <c r="I270" s="129" t="str">
        <f t="shared" si="8"/>
        <v/>
      </c>
      <c r="J270" s="129" t="str">
        <f t="shared" si="9"/>
        <v/>
      </c>
    </row>
    <row r="271" spans="9:10" x14ac:dyDescent="0.25">
      <c r="I271" s="129" t="str">
        <f t="shared" si="8"/>
        <v/>
      </c>
      <c r="J271" s="129" t="str">
        <f t="shared" si="9"/>
        <v/>
      </c>
    </row>
    <row r="272" spans="9:10" x14ac:dyDescent="0.25">
      <c r="I272" s="129" t="str">
        <f t="shared" si="8"/>
        <v/>
      </c>
      <c r="J272" s="129" t="str">
        <f t="shared" si="9"/>
        <v/>
      </c>
    </row>
    <row r="273" spans="9:10" x14ac:dyDescent="0.25">
      <c r="I273" s="129" t="str">
        <f t="shared" si="8"/>
        <v/>
      </c>
      <c r="J273" s="129" t="str">
        <f t="shared" si="9"/>
        <v/>
      </c>
    </row>
    <row r="274" spans="9:10" x14ac:dyDescent="0.25">
      <c r="I274" s="129" t="str">
        <f t="shared" si="8"/>
        <v/>
      </c>
      <c r="J274" s="129" t="str">
        <f t="shared" si="9"/>
        <v/>
      </c>
    </row>
    <row r="275" spans="9:10" x14ac:dyDescent="0.25">
      <c r="I275" s="129" t="str">
        <f t="shared" si="8"/>
        <v/>
      </c>
      <c r="J275" s="129" t="str">
        <f t="shared" si="9"/>
        <v/>
      </c>
    </row>
    <row r="276" spans="9:10" x14ac:dyDescent="0.25">
      <c r="I276" s="129" t="str">
        <f t="shared" si="8"/>
        <v/>
      </c>
      <c r="J276" s="129" t="str">
        <f t="shared" si="9"/>
        <v/>
      </c>
    </row>
    <row r="277" spans="9:10" x14ac:dyDescent="0.25">
      <c r="I277" s="129" t="str">
        <f t="shared" si="8"/>
        <v/>
      </c>
      <c r="J277" s="129" t="str">
        <f t="shared" si="9"/>
        <v/>
      </c>
    </row>
    <row r="278" spans="9:10" x14ac:dyDescent="0.25">
      <c r="I278" s="129" t="str">
        <f t="shared" si="8"/>
        <v/>
      </c>
      <c r="J278" s="129" t="str">
        <f t="shared" si="9"/>
        <v/>
      </c>
    </row>
    <row r="279" spans="9:10" x14ac:dyDescent="0.25">
      <c r="I279" s="129" t="str">
        <f t="shared" si="8"/>
        <v/>
      </c>
      <c r="J279" s="129" t="str">
        <f t="shared" si="9"/>
        <v/>
      </c>
    </row>
    <row r="280" spans="9:10" x14ac:dyDescent="0.25">
      <c r="I280" s="129" t="str">
        <f t="shared" si="8"/>
        <v/>
      </c>
      <c r="J280" s="129" t="str">
        <f t="shared" si="9"/>
        <v/>
      </c>
    </row>
    <row r="281" spans="9:10" x14ac:dyDescent="0.25">
      <c r="I281" s="129" t="str">
        <f t="shared" si="8"/>
        <v/>
      </c>
      <c r="J281" s="129" t="str">
        <f t="shared" si="9"/>
        <v/>
      </c>
    </row>
    <row r="282" spans="9:10" x14ac:dyDescent="0.25">
      <c r="I282" s="129" t="str">
        <f t="shared" si="8"/>
        <v/>
      </c>
      <c r="J282" s="129" t="str">
        <f t="shared" si="9"/>
        <v/>
      </c>
    </row>
    <row r="283" spans="9:10" x14ac:dyDescent="0.25">
      <c r="I283" s="129" t="str">
        <f t="shared" si="8"/>
        <v/>
      </c>
      <c r="J283" s="129" t="str">
        <f t="shared" si="9"/>
        <v/>
      </c>
    </row>
    <row r="284" spans="9:10" x14ac:dyDescent="0.25">
      <c r="I284" s="129" t="str">
        <f t="shared" si="8"/>
        <v/>
      </c>
      <c r="J284" s="129" t="str">
        <f t="shared" si="9"/>
        <v/>
      </c>
    </row>
    <row r="285" spans="9:10" x14ac:dyDescent="0.25">
      <c r="I285" s="129" t="str">
        <f t="shared" si="8"/>
        <v/>
      </c>
      <c r="J285" s="129" t="str">
        <f t="shared" si="9"/>
        <v/>
      </c>
    </row>
    <row r="286" spans="9:10" x14ac:dyDescent="0.25">
      <c r="I286" s="129" t="str">
        <f t="shared" si="8"/>
        <v/>
      </c>
      <c r="J286" s="129" t="str">
        <f t="shared" si="9"/>
        <v/>
      </c>
    </row>
    <row r="287" spans="9:10" x14ac:dyDescent="0.25">
      <c r="I287" s="129" t="str">
        <f t="shared" si="8"/>
        <v/>
      </c>
      <c r="J287" s="129" t="str">
        <f t="shared" si="9"/>
        <v/>
      </c>
    </row>
    <row r="288" spans="9:10" x14ac:dyDescent="0.25">
      <c r="I288" s="129" t="str">
        <f t="shared" si="8"/>
        <v/>
      </c>
      <c r="J288" s="129" t="str">
        <f t="shared" si="9"/>
        <v/>
      </c>
    </row>
    <row r="289" spans="9:10" x14ac:dyDescent="0.25">
      <c r="I289" s="129" t="str">
        <f t="shared" si="8"/>
        <v/>
      </c>
      <c r="J289" s="129" t="str">
        <f t="shared" si="9"/>
        <v/>
      </c>
    </row>
    <row r="290" spans="9:10" x14ac:dyDescent="0.25">
      <c r="I290" s="129" t="str">
        <f t="shared" si="8"/>
        <v/>
      </c>
      <c r="J290" s="129" t="str">
        <f t="shared" si="9"/>
        <v/>
      </c>
    </row>
    <row r="291" spans="9:10" x14ac:dyDescent="0.25">
      <c r="I291" s="129" t="str">
        <f t="shared" si="8"/>
        <v/>
      </c>
      <c r="J291" s="129" t="str">
        <f t="shared" si="9"/>
        <v/>
      </c>
    </row>
    <row r="292" spans="9:10" x14ac:dyDescent="0.25">
      <c r="I292" s="129" t="str">
        <f t="shared" si="8"/>
        <v/>
      </c>
      <c r="J292" s="129" t="str">
        <f t="shared" si="9"/>
        <v/>
      </c>
    </row>
    <row r="293" spans="9:10" x14ac:dyDescent="0.25">
      <c r="I293" s="129" t="str">
        <f t="shared" si="8"/>
        <v/>
      </c>
      <c r="J293" s="129" t="str">
        <f t="shared" si="9"/>
        <v/>
      </c>
    </row>
    <row r="294" spans="9:10" x14ac:dyDescent="0.25">
      <c r="I294" s="129" t="str">
        <f t="shared" si="8"/>
        <v/>
      </c>
      <c r="J294" s="129" t="str">
        <f t="shared" si="9"/>
        <v/>
      </c>
    </row>
    <row r="295" spans="9:10" x14ac:dyDescent="0.25">
      <c r="I295" s="129" t="str">
        <f t="shared" si="8"/>
        <v/>
      </c>
      <c r="J295" s="129" t="str">
        <f t="shared" si="9"/>
        <v/>
      </c>
    </row>
    <row r="296" spans="9:10" x14ac:dyDescent="0.25">
      <c r="I296" s="129" t="str">
        <f t="shared" si="8"/>
        <v/>
      </c>
      <c r="J296" s="129" t="str">
        <f t="shared" si="9"/>
        <v/>
      </c>
    </row>
    <row r="297" spans="9:10" x14ac:dyDescent="0.25">
      <c r="I297" s="129" t="str">
        <f t="shared" si="8"/>
        <v/>
      </c>
      <c r="J297" s="129" t="str">
        <f t="shared" si="9"/>
        <v/>
      </c>
    </row>
    <row r="298" spans="9:10" x14ac:dyDescent="0.25">
      <c r="I298" s="129" t="str">
        <f t="shared" si="8"/>
        <v/>
      </c>
      <c r="J298" s="129" t="str">
        <f t="shared" si="9"/>
        <v/>
      </c>
    </row>
    <row r="299" spans="9:10" x14ac:dyDescent="0.25">
      <c r="I299" s="129" t="str">
        <f t="shared" si="8"/>
        <v/>
      </c>
      <c r="J299" s="129" t="str">
        <f t="shared" si="9"/>
        <v/>
      </c>
    </row>
    <row r="300" spans="9:10" x14ac:dyDescent="0.25">
      <c r="I300" s="129" t="str">
        <f t="shared" si="8"/>
        <v/>
      </c>
      <c r="J300" s="129" t="str">
        <f t="shared" si="9"/>
        <v/>
      </c>
    </row>
    <row r="301" spans="9:10" x14ac:dyDescent="0.25">
      <c r="I301" s="129" t="str">
        <f t="shared" si="8"/>
        <v/>
      </c>
      <c r="J301" s="129" t="str">
        <f t="shared" si="9"/>
        <v/>
      </c>
    </row>
    <row r="302" spans="9:10" x14ac:dyDescent="0.25">
      <c r="I302" s="129" t="str">
        <f t="shared" si="8"/>
        <v/>
      </c>
      <c r="J302" s="129" t="str">
        <f t="shared" si="9"/>
        <v/>
      </c>
    </row>
    <row r="303" spans="9:10" x14ac:dyDescent="0.25">
      <c r="I303" s="129" t="str">
        <f t="shared" si="8"/>
        <v/>
      </c>
      <c r="J303" s="129" t="str">
        <f t="shared" si="9"/>
        <v/>
      </c>
    </row>
    <row r="304" spans="9:10" x14ac:dyDescent="0.25">
      <c r="I304" s="129" t="str">
        <f t="shared" si="8"/>
        <v/>
      </c>
      <c r="J304" s="129" t="str">
        <f t="shared" si="9"/>
        <v/>
      </c>
    </row>
    <row r="305" spans="9:10" x14ac:dyDescent="0.25">
      <c r="I305" s="129" t="str">
        <f t="shared" si="8"/>
        <v/>
      </c>
      <c r="J305" s="129" t="str">
        <f t="shared" si="9"/>
        <v/>
      </c>
    </row>
    <row r="306" spans="9:10" x14ac:dyDescent="0.25">
      <c r="I306" s="129" t="str">
        <f t="shared" si="8"/>
        <v/>
      </c>
      <c r="J306" s="129" t="str">
        <f t="shared" si="9"/>
        <v/>
      </c>
    </row>
    <row r="307" spans="9:10" x14ac:dyDescent="0.25">
      <c r="I307" s="129" t="str">
        <f t="shared" si="8"/>
        <v/>
      </c>
      <c r="J307" s="129" t="str">
        <f t="shared" si="9"/>
        <v/>
      </c>
    </row>
    <row r="308" spans="9:10" x14ac:dyDescent="0.25">
      <c r="I308" s="129" t="str">
        <f t="shared" si="8"/>
        <v/>
      </c>
      <c r="J308" s="129" t="str">
        <f t="shared" si="9"/>
        <v/>
      </c>
    </row>
    <row r="309" spans="9:10" x14ac:dyDescent="0.25">
      <c r="I309" s="129" t="str">
        <f t="shared" si="8"/>
        <v/>
      </c>
      <c r="J309" s="129" t="str">
        <f t="shared" si="9"/>
        <v/>
      </c>
    </row>
    <row r="310" spans="9:10" x14ac:dyDescent="0.25">
      <c r="I310" s="129" t="str">
        <f t="shared" si="8"/>
        <v/>
      </c>
      <c r="J310" s="129" t="str">
        <f t="shared" si="9"/>
        <v/>
      </c>
    </row>
    <row r="311" spans="9:10" x14ac:dyDescent="0.25">
      <c r="I311" s="129" t="str">
        <f t="shared" si="8"/>
        <v/>
      </c>
      <c r="J311" s="129" t="str">
        <f t="shared" si="9"/>
        <v/>
      </c>
    </row>
    <row r="312" spans="9:10" x14ac:dyDescent="0.25">
      <c r="I312" s="129" t="str">
        <f t="shared" si="8"/>
        <v/>
      </c>
      <c r="J312" s="129" t="str">
        <f t="shared" si="9"/>
        <v/>
      </c>
    </row>
    <row r="313" spans="9:10" x14ac:dyDescent="0.25">
      <c r="I313" s="129" t="str">
        <f t="shared" si="8"/>
        <v/>
      </c>
      <c r="J313" s="129" t="str">
        <f t="shared" si="9"/>
        <v/>
      </c>
    </row>
    <row r="314" spans="9:10" x14ac:dyDescent="0.25">
      <c r="I314" s="129" t="str">
        <f t="shared" si="8"/>
        <v/>
      </c>
      <c r="J314" s="129" t="str">
        <f t="shared" si="9"/>
        <v/>
      </c>
    </row>
    <row r="315" spans="9:10" x14ac:dyDescent="0.25">
      <c r="I315" s="129" t="str">
        <f t="shared" si="8"/>
        <v/>
      </c>
      <c r="J315" s="129" t="str">
        <f t="shared" si="9"/>
        <v/>
      </c>
    </row>
    <row r="316" spans="9:10" x14ac:dyDescent="0.25">
      <c r="I316" s="129" t="str">
        <f t="shared" si="8"/>
        <v/>
      </c>
      <c r="J316" s="129" t="str">
        <f t="shared" si="9"/>
        <v/>
      </c>
    </row>
    <row r="317" spans="9:10" x14ac:dyDescent="0.25">
      <c r="I317" s="122" t="str">
        <f t="shared" ref="I317:I380" si="10">+IF(F317&gt;0,H317/F317,"")</f>
        <v/>
      </c>
      <c r="J317" s="129" t="str">
        <f t="shared" si="9"/>
        <v/>
      </c>
    </row>
    <row r="318" spans="9:10" x14ac:dyDescent="0.25">
      <c r="I318" s="122" t="str">
        <f t="shared" si="10"/>
        <v/>
      </c>
      <c r="J318" s="129" t="str">
        <f t="shared" si="9"/>
        <v/>
      </c>
    </row>
    <row r="319" spans="9:10" x14ac:dyDescent="0.25">
      <c r="I319" s="122" t="str">
        <f t="shared" si="10"/>
        <v/>
      </c>
      <c r="J319" s="129" t="str">
        <f t="shared" si="9"/>
        <v/>
      </c>
    </row>
    <row r="320" spans="9:10" x14ac:dyDescent="0.25">
      <c r="I320" s="122" t="str">
        <f t="shared" si="10"/>
        <v/>
      </c>
      <c r="J320" s="129" t="str">
        <f t="shared" si="9"/>
        <v/>
      </c>
    </row>
    <row r="321" spans="9:10" x14ac:dyDescent="0.25">
      <c r="I321" s="122" t="str">
        <f t="shared" si="10"/>
        <v/>
      </c>
      <c r="J321" s="129" t="str">
        <f t="shared" si="9"/>
        <v/>
      </c>
    </row>
    <row r="322" spans="9:10" x14ac:dyDescent="0.25">
      <c r="I322" s="122" t="str">
        <f t="shared" si="10"/>
        <v/>
      </c>
      <c r="J322" s="129" t="str">
        <f t="shared" si="9"/>
        <v/>
      </c>
    </row>
    <row r="323" spans="9:10" x14ac:dyDescent="0.25">
      <c r="I323" s="122" t="str">
        <f t="shared" si="10"/>
        <v/>
      </c>
      <c r="J323" s="129" t="str">
        <f t="shared" si="9"/>
        <v/>
      </c>
    </row>
    <row r="324" spans="9:10" x14ac:dyDescent="0.25">
      <c r="I324" s="122" t="str">
        <f t="shared" si="10"/>
        <v/>
      </c>
      <c r="J324" s="129" t="str">
        <f t="shared" si="9"/>
        <v/>
      </c>
    </row>
    <row r="325" spans="9:10" x14ac:dyDescent="0.25">
      <c r="I325" s="122" t="str">
        <f t="shared" si="10"/>
        <v/>
      </c>
      <c r="J325" s="129" t="str">
        <f t="shared" si="9"/>
        <v/>
      </c>
    </row>
    <row r="326" spans="9:10" x14ac:dyDescent="0.25">
      <c r="I326" s="122" t="str">
        <f t="shared" si="10"/>
        <v/>
      </c>
      <c r="J326" s="129" t="str">
        <f t="shared" si="9"/>
        <v/>
      </c>
    </row>
    <row r="327" spans="9:10" x14ac:dyDescent="0.25">
      <c r="I327" s="122" t="str">
        <f t="shared" si="10"/>
        <v/>
      </c>
      <c r="J327" s="129" t="str">
        <f t="shared" si="9"/>
        <v/>
      </c>
    </row>
    <row r="328" spans="9:10" x14ac:dyDescent="0.25">
      <c r="I328" s="122" t="str">
        <f t="shared" si="10"/>
        <v/>
      </c>
      <c r="J328" s="129" t="str">
        <f t="shared" si="9"/>
        <v/>
      </c>
    </row>
    <row r="329" spans="9:10" x14ac:dyDescent="0.25">
      <c r="I329" s="122" t="str">
        <f t="shared" si="10"/>
        <v/>
      </c>
      <c r="J329" s="129" t="str">
        <f t="shared" si="9"/>
        <v/>
      </c>
    </row>
    <row r="330" spans="9:10" x14ac:dyDescent="0.25">
      <c r="I330" s="122" t="str">
        <f t="shared" si="10"/>
        <v/>
      </c>
      <c r="J330" s="129" t="str">
        <f t="shared" ref="J330:J393" si="11">IF(I330="","",IF(I330&lt;=0.5,"Avance bajo",(IF(AND(I330&gt;0.5,I330&lt;=0.75),"Avance medio",IF(AND(I330&gt;0.75,I330&lt;=0.95),"Avance alto",IF(AND(I330&gt;0.95,I330&lt;=1),"Avance sobresaliente",IF(I330&gt;1,"Sobre ejecutado","")))))))</f>
        <v/>
      </c>
    </row>
    <row r="331" spans="9:10" x14ac:dyDescent="0.25">
      <c r="I331" s="122" t="str">
        <f t="shared" si="10"/>
        <v/>
      </c>
      <c r="J331" s="129" t="str">
        <f t="shared" si="11"/>
        <v/>
      </c>
    </row>
    <row r="332" spans="9:10" x14ac:dyDescent="0.25">
      <c r="I332" s="122" t="str">
        <f t="shared" si="10"/>
        <v/>
      </c>
      <c r="J332" s="129" t="str">
        <f t="shared" si="11"/>
        <v/>
      </c>
    </row>
    <row r="333" spans="9:10" x14ac:dyDescent="0.25">
      <c r="I333" s="122" t="str">
        <f t="shared" si="10"/>
        <v/>
      </c>
      <c r="J333" s="129" t="str">
        <f t="shared" si="11"/>
        <v/>
      </c>
    </row>
    <row r="334" spans="9:10" x14ac:dyDescent="0.25">
      <c r="I334" s="122" t="str">
        <f t="shared" si="10"/>
        <v/>
      </c>
      <c r="J334" s="129" t="str">
        <f t="shared" si="11"/>
        <v/>
      </c>
    </row>
    <row r="335" spans="9:10" x14ac:dyDescent="0.25">
      <c r="I335" s="122" t="str">
        <f t="shared" si="10"/>
        <v/>
      </c>
      <c r="J335" s="129" t="str">
        <f t="shared" si="11"/>
        <v/>
      </c>
    </row>
    <row r="336" spans="9:10" x14ac:dyDescent="0.25">
      <c r="I336" s="122" t="str">
        <f t="shared" si="10"/>
        <v/>
      </c>
      <c r="J336" s="129" t="str">
        <f t="shared" si="11"/>
        <v/>
      </c>
    </row>
    <row r="337" spans="9:10" x14ac:dyDescent="0.25">
      <c r="I337" s="122" t="str">
        <f t="shared" si="10"/>
        <v/>
      </c>
      <c r="J337" s="129" t="str">
        <f t="shared" si="11"/>
        <v/>
      </c>
    </row>
    <row r="338" spans="9:10" x14ac:dyDescent="0.25">
      <c r="I338" s="122" t="str">
        <f t="shared" si="10"/>
        <v/>
      </c>
      <c r="J338" s="129" t="str">
        <f t="shared" si="11"/>
        <v/>
      </c>
    </row>
    <row r="339" spans="9:10" x14ac:dyDescent="0.25">
      <c r="I339" s="122" t="str">
        <f t="shared" si="10"/>
        <v/>
      </c>
      <c r="J339" s="129" t="str">
        <f t="shared" si="11"/>
        <v/>
      </c>
    </row>
    <row r="340" spans="9:10" x14ac:dyDescent="0.25">
      <c r="I340" s="122" t="str">
        <f t="shared" si="10"/>
        <v/>
      </c>
      <c r="J340" s="129" t="str">
        <f t="shared" si="11"/>
        <v/>
      </c>
    </row>
    <row r="341" spans="9:10" x14ac:dyDescent="0.25">
      <c r="I341" s="122" t="str">
        <f t="shared" si="10"/>
        <v/>
      </c>
      <c r="J341" s="129" t="str">
        <f t="shared" si="11"/>
        <v/>
      </c>
    </row>
    <row r="342" spans="9:10" x14ac:dyDescent="0.25">
      <c r="I342" s="122" t="str">
        <f t="shared" si="10"/>
        <v/>
      </c>
      <c r="J342" s="129" t="str">
        <f t="shared" si="11"/>
        <v/>
      </c>
    </row>
    <row r="343" spans="9:10" x14ac:dyDescent="0.25">
      <c r="I343" s="122" t="str">
        <f t="shared" si="10"/>
        <v/>
      </c>
      <c r="J343" s="129" t="str">
        <f t="shared" si="11"/>
        <v/>
      </c>
    </row>
    <row r="344" spans="9:10" x14ac:dyDescent="0.25">
      <c r="I344" s="122" t="str">
        <f t="shared" si="10"/>
        <v/>
      </c>
      <c r="J344" s="129" t="str">
        <f t="shared" si="11"/>
        <v/>
      </c>
    </row>
    <row r="345" spans="9:10" x14ac:dyDescent="0.25">
      <c r="I345" s="122" t="str">
        <f t="shared" si="10"/>
        <v/>
      </c>
      <c r="J345" s="129" t="str">
        <f t="shared" si="11"/>
        <v/>
      </c>
    </row>
    <row r="346" spans="9:10" x14ac:dyDescent="0.25">
      <c r="I346" s="122" t="str">
        <f t="shared" si="10"/>
        <v/>
      </c>
      <c r="J346" s="129" t="str">
        <f t="shared" si="11"/>
        <v/>
      </c>
    </row>
    <row r="347" spans="9:10" x14ac:dyDescent="0.25">
      <c r="I347" s="122" t="str">
        <f t="shared" si="10"/>
        <v/>
      </c>
      <c r="J347" s="129" t="str">
        <f t="shared" si="11"/>
        <v/>
      </c>
    </row>
    <row r="348" spans="9:10" x14ac:dyDescent="0.25">
      <c r="I348" s="122" t="str">
        <f t="shared" si="10"/>
        <v/>
      </c>
      <c r="J348" s="129" t="str">
        <f t="shared" si="11"/>
        <v/>
      </c>
    </row>
    <row r="349" spans="9:10" x14ac:dyDescent="0.25">
      <c r="I349" s="122" t="str">
        <f t="shared" si="10"/>
        <v/>
      </c>
      <c r="J349" s="129" t="str">
        <f t="shared" si="11"/>
        <v/>
      </c>
    </row>
    <row r="350" spans="9:10" x14ac:dyDescent="0.25">
      <c r="I350" s="122" t="str">
        <f t="shared" si="10"/>
        <v/>
      </c>
      <c r="J350" s="129" t="str">
        <f t="shared" si="11"/>
        <v/>
      </c>
    </row>
    <row r="351" spans="9:10" x14ac:dyDescent="0.25">
      <c r="I351" s="122" t="str">
        <f t="shared" si="10"/>
        <v/>
      </c>
      <c r="J351" s="129" t="str">
        <f t="shared" si="11"/>
        <v/>
      </c>
    </row>
    <row r="352" spans="9:10" x14ac:dyDescent="0.25">
      <c r="I352" s="122" t="str">
        <f t="shared" si="10"/>
        <v/>
      </c>
      <c r="J352" s="129" t="str">
        <f t="shared" si="11"/>
        <v/>
      </c>
    </row>
    <row r="353" spans="9:10" x14ac:dyDescent="0.25">
      <c r="I353" s="122" t="str">
        <f t="shared" si="10"/>
        <v/>
      </c>
      <c r="J353" s="129" t="str">
        <f t="shared" si="11"/>
        <v/>
      </c>
    </row>
    <row r="354" spans="9:10" x14ac:dyDescent="0.25">
      <c r="I354" s="122" t="str">
        <f t="shared" si="10"/>
        <v/>
      </c>
      <c r="J354" s="129" t="str">
        <f t="shared" si="11"/>
        <v/>
      </c>
    </row>
    <row r="355" spans="9:10" x14ac:dyDescent="0.25">
      <c r="I355" s="122" t="str">
        <f t="shared" si="10"/>
        <v/>
      </c>
      <c r="J355" s="129" t="str">
        <f t="shared" si="11"/>
        <v/>
      </c>
    </row>
    <row r="356" spans="9:10" x14ac:dyDescent="0.25">
      <c r="I356" s="122" t="str">
        <f t="shared" si="10"/>
        <v/>
      </c>
      <c r="J356" s="129" t="str">
        <f t="shared" si="11"/>
        <v/>
      </c>
    </row>
    <row r="357" spans="9:10" x14ac:dyDescent="0.25">
      <c r="I357" s="122" t="str">
        <f t="shared" si="10"/>
        <v/>
      </c>
      <c r="J357" s="129" t="str">
        <f t="shared" si="11"/>
        <v/>
      </c>
    </row>
    <row r="358" spans="9:10" x14ac:dyDescent="0.25">
      <c r="I358" s="122" t="str">
        <f t="shared" si="10"/>
        <v/>
      </c>
      <c r="J358" s="129" t="str">
        <f t="shared" si="11"/>
        <v/>
      </c>
    </row>
    <row r="359" spans="9:10" x14ac:dyDescent="0.25">
      <c r="I359" s="122" t="str">
        <f t="shared" si="10"/>
        <v/>
      </c>
      <c r="J359" s="129" t="str">
        <f t="shared" si="11"/>
        <v/>
      </c>
    </row>
    <row r="360" spans="9:10" x14ac:dyDescent="0.25">
      <c r="I360" s="122" t="str">
        <f t="shared" si="10"/>
        <v/>
      </c>
      <c r="J360" s="129" t="str">
        <f t="shared" si="11"/>
        <v/>
      </c>
    </row>
    <row r="361" spans="9:10" x14ac:dyDescent="0.25">
      <c r="I361" s="122" t="str">
        <f t="shared" si="10"/>
        <v/>
      </c>
      <c r="J361" s="129" t="str">
        <f t="shared" si="11"/>
        <v/>
      </c>
    </row>
    <row r="362" spans="9:10" x14ac:dyDescent="0.25">
      <c r="I362" s="122" t="str">
        <f t="shared" si="10"/>
        <v/>
      </c>
      <c r="J362" s="129" t="str">
        <f t="shared" si="11"/>
        <v/>
      </c>
    </row>
    <row r="363" spans="9:10" x14ac:dyDescent="0.25">
      <c r="I363" s="122" t="str">
        <f t="shared" si="10"/>
        <v/>
      </c>
      <c r="J363" s="129" t="str">
        <f t="shared" si="11"/>
        <v/>
      </c>
    </row>
    <row r="364" spans="9:10" x14ac:dyDescent="0.25">
      <c r="I364" s="122" t="str">
        <f t="shared" si="10"/>
        <v/>
      </c>
      <c r="J364" s="129" t="str">
        <f t="shared" si="11"/>
        <v/>
      </c>
    </row>
    <row r="365" spans="9:10" x14ac:dyDescent="0.25">
      <c r="I365" s="122" t="str">
        <f t="shared" si="10"/>
        <v/>
      </c>
      <c r="J365" s="129" t="str">
        <f t="shared" si="11"/>
        <v/>
      </c>
    </row>
    <row r="366" spans="9:10" x14ac:dyDescent="0.25">
      <c r="I366" s="122" t="str">
        <f t="shared" si="10"/>
        <v/>
      </c>
      <c r="J366" s="129" t="str">
        <f t="shared" si="11"/>
        <v/>
      </c>
    </row>
    <row r="367" spans="9:10" x14ac:dyDescent="0.25">
      <c r="I367" s="122" t="str">
        <f t="shared" si="10"/>
        <v/>
      </c>
      <c r="J367" s="129" t="str">
        <f t="shared" si="11"/>
        <v/>
      </c>
    </row>
    <row r="368" spans="9:10" x14ac:dyDescent="0.25">
      <c r="I368" s="122" t="str">
        <f t="shared" si="10"/>
        <v/>
      </c>
      <c r="J368" s="129" t="str">
        <f t="shared" si="11"/>
        <v/>
      </c>
    </row>
    <row r="369" spans="9:10" x14ac:dyDescent="0.25">
      <c r="I369" s="122" t="str">
        <f t="shared" si="10"/>
        <v/>
      </c>
      <c r="J369" s="129" t="str">
        <f t="shared" si="11"/>
        <v/>
      </c>
    </row>
    <row r="370" spans="9:10" x14ac:dyDescent="0.25">
      <c r="I370" s="122" t="str">
        <f t="shared" si="10"/>
        <v/>
      </c>
      <c r="J370" s="129" t="str">
        <f t="shared" si="11"/>
        <v/>
      </c>
    </row>
    <row r="371" spans="9:10" x14ac:dyDescent="0.25">
      <c r="I371" s="122" t="str">
        <f t="shared" si="10"/>
        <v/>
      </c>
      <c r="J371" s="129" t="str">
        <f t="shared" si="11"/>
        <v/>
      </c>
    </row>
    <row r="372" spans="9:10" x14ac:dyDescent="0.25">
      <c r="I372" s="122" t="str">
        <f t="shared" si="10"/>
        <v/>
      </c>
      <c r="J372" s="129" t="str">
        <f t="shared" si="11"/>
        <v/>
      </c>
    </row>
    <row r="373" spans="9:10" x14ac:dyDescent="0.25">
      <c r="I373" s="122" t="str">
        <f t="shared" si="10"/>
        <v/>
      </c>
      <c r="J373" s="129" t="str">
        <f t="shared" si="11"/>
        <v/>
      </c>
    </row>
    <row r="374" spans="9:10" x14ac:dyDescent="0.25">
      <c r="I374" s="122" t="str">
        <f t="shared" si="10"/>
        <v/>
      </c>
      <c r="J374" s="129" t="str">
        <f t="shared" si="11"/>
        <v/>
      </c>
    </row>
    <row r="375" spans="9:10" x14ac:dyDescent="0.25">
      <c r="I375" s="122" t="str">
        <f t="shared" si="10"/>
        <v/>
      </c>
      <c r="J375" s="129" t="str">
        <f t="shared" si="11"/>
        <v/>
      </c>
    </row>
    <row r="376" spans="9:10" x14ac:dyDescent="0.25">
      <c r="I376" s="122" t="str">
        <f t="shared" si="10"/>
        <v/>
      </c>
      <c r="J376" s="129" t="str">
        <f t="shared" si="11"/>
        <v/>
      </c>
    </row>
    <row r="377" spans="9:10" x14ac:dyDescent="0.25">
      <c r="I377" s="122" t="str">
        <f t="shared" si="10"/>
        <v/>
      </c>
      <c r="J377" s="129" t="str">
        <f t="shared" si="11"/>
        <v/>
      </c>
    </row>
    <row r="378" spans="9:10" x14ac:dyDescent="0.25">
      <c r="I378" s="122" t="str">
        <f t="shared" si="10"/>
        <v/>
      </c>
      <c r="J378" s="129" t="str">
        <f t="shared" si="11"/>
        <v/>
      </c>
    </row>
    <row r="379" spans="9:10" x14ac:dyDescent="0.25">
      <c r="I379" s="122" t="str">
        <f t="shared" si="10"/>
        <v/>
      </c>
      <c r="J379" s="129" t="str">
        <f t="shared" si="11"/>
        <v/>
      </c>
    </row>
    <row r="380" spans="9:10" x14ac:dyDescent="0.25">
      <c r="I380" s="122" t="str">
        <f t="shared" si="10"/>
        <v/>
      </c>
      <c r="J380" s="129" t="str">
        <f t="shared" si="11"/>
        <v/>
      </c>
    </row>
    <row r="381" spans="9:10" x14ac:dyDescent="0.25">
      <c r="I381" s="122" t="str">
        <f t="shared" ref="I381:I414" si="12">+IF(F381&gt;0,H381/F381,"")</f>
        <v/>
      </c>
      <c r="J381" s="129" t="str">
        <f t="shared" si="11"/>
        <v/>
      </c>
    </row>
    <row r="382" spans="9:10" x14ac:dyDescent="0.25">
      <c r="I382" s="122" t="str">
        <f t="shared" si="12"/>
        <v/>
      </c>
      <c r="J382" s="129" t="str">
        <f t="shared" si="11"/>
        <v/>
      </c>
    </row>
    <row r="383" spans="9:10" x14ac:dyDescent="0.25">
      <c r="I383" s="122" t="str">
        <f t="shared" si="12"/>
        <v/>
      </c>
      <c r="J383" s="129" t="str">
        <f t="shared" si="11"/>
        <v/>
      </c>
    </row>
    <row r="384" spans="9:10" x14ac:dyDescent="0.25">
      <c r="I384" s="122" t="str">
        <f t="shared" si="12"/>
        <v/>
      </c>
      <c r="J384" s="129" t="str">
        <f t="shared" si="11"/>
        <v/>
      </c>
    </row>
    <row r="385" spans="9:10" x14ac:dyDescent="0.25">
      <c r="I385" s="122" t="str">
        <f t="shared" si="12"/>
        <v/>
      </c>
      <c r="J385" s="129" t="str">
        <f t="shared" si="11"/>
        <v/>
      </c>
    </row>
    <row r="386" spans="9:10" x14ac:dyDescent="0.25">
      <c r="I386" s="122" t="str">
        <f t="shared" si="12"/>
        <v/>
      </c>
      <c r="J386" s="129" t="str">
        <f t="shared" si="11"/>
        <v/>
      </c>
    </row>
    <row r="387" spans="9:10" x14ac:dyDescent="0.25">
      <c r="I387" s="122" t="str">
        <f t="shared" si="12"/>
        <v/>
      </c>
      <c r="J387" s="129" t="str">
        <f t="shared" si="11"/>
        <v/>
      </c>
    </row>
    <row r="388" spans="9:10" x14ac:dyDescent="0.25">
      <c r="I388" s="122" t="str">
        <f t="shared" si="12"/>
        <v/>
      </c>
      <c r="J388" s="129" t="str">
        <f t="shared" si="11"/>
        <v/>
      </c>
    </row>
    <row r="389" spans="9:10" x14ac:dyDescent="0.25">
      <c r="I389" s="122" t="str">
        <f t="shared" si="12"/>
        <v/>
      </c>
      <c r="J389" s="129" t="str">
        <f t="shared" si="11"/>
        <v/>
      </c>
    </row>
    <row r="390" spans="9:10" x14ac:dyDescent="0.25">
      <c r="I390" s="122" t="str">
        <f t="shared" si="12"/>
        <v/>
      </c>
      <c r="J390" s="129" t="str">
        <f t="shared" si="11"/>
        <v/>
      </c>
    </row>
    <row r="391" spans="9:10" x14ac:dyDescent="0.25">
      <c r="I391" s="122" t="str">
        <f t="shared" si="12"/>
        <v/>
      </c>
      <c r="J391" s="129" t="str">
        <f t="shared" si="11"/>
        <v/>
      </c>
    </row>
    <row r="392" spans="9:10" x14ac:dyDescent="0.25">
      <c r="I392" s="122" t="str">
        <f t="shared" si="12"/>
        <v/>
      </c>
      <c r="J392" s="129" t="str">
        <f t="shared" si="11"/>
        <v/>
      </c>
    </row>
    <row r="393" spans="9:10" x14ac:dyDescent="0.25">
      <c r="I393" s="122" t="str">
        <f t="shared" si="12"/>
        <v/>
      </c>
      <c r="J393" s="129" t="str">
        <f t="shared" si="11"/>
        <v/>
      </c>
    </row>
    <row r="394" spans="9:10" x14ac:dyDescent="0.25">
      <c r="I394" s="122" t="str">
        <f t="shared" si="12"/>
        <v/>
      </c>
      <c r="J394" s="129" t="str">
        <f t="shared" ref="J394:J414" si="13">IF(I394="","",IF(I394&lt;=0.5,"Avance bajo",(IF(AND(I394&gt;0.5,I394&lt;=0.75),"Avance medio",IF(AND(I394&gt;0.75,I394&lt;=0.95),"Avance alto",IF(AND(I394&gt;0.95,I394&lt;=1),"Avance sobresaliente",IF(I394&gt;1,"Sobre ejecutado","")))))))</f>
        <v/>
      </c>
    </row>
    <row r="395" spans="9:10" x14ac:dyDescent="0.25">
      <c r="I395" s="122" t="str">
        <f t="shared" si="12"/>
        <v/>
      </c>
      <c r="J395" s="129" t="str">
        <f t="shared" si="13"/>
        <v/>
      </c>
    </row>
    <row r="396" spans="9:10" x14ac:dyDescent="0.25">
      <c r="I396" s="122" t="str">
        <f t="shared" si="12"/>
        <v/>
      </c>
      <c r="J396" s="129" t="str">
        <f t="shared" si="13"/>
        <v/>
      </c>
    </row>
    <row r="397" spans="9:10" x14ac:dyDescent="0.25">
      <c r="I397" s="122" t="str">
        <f t="shared" si="12"/>
        <v/>
      </c>
      <c r="J397" s="129" t="str">
        <f t="shared" si="13"/>
        <v/>
      </c>
    </row>
    <row r="398" spans="9:10" x14ac:dyDescent="0.25">
      <c r="I398" s="122" t="str">
        <f t="shared" si="12"/>
        <v/>
      </c>
      <c r="J398" s="129" t="str">
        <f t="shared" si="13"/>
        <v/>
      </c>
    </row>
    <row r="399" spans="9:10" x14ac:dyDescent="0.25">
      <c r="I399" s="122" t="str">
        <f t="shared" si="12"/>
        <v/>
      </c>
      <c r="J399" s="129" t="str">
        <f t="shared" si="13"/>
        <v/>
      </c>
    </row>
    <row r="400" spans="9:10" x14ac:dyDescent="0.25">
      <c r="I400" s="122" t="str">
        <f t="shared" si="12"/>
        <v/>
      </c>
      <c r="J400" s="129" t="str">
        <f t="shared" si="13"/>
        <v/>
      </c>
    </row>
    <row r="401" spans="9:10" x14ac:dyDescent="0.25">
      <c r="I401" s="122" t="str">
        <f t="shared" si="12"/>
        <v/>
      </c>
      <c r="J401" s="129" t="str">
        <f t="shared" si="13"/>
        <v/>
      </c>
    </row>
    <row r="402" spans="9:10" x14ac:dyDescent="0.25">
      <c r="I402" s="122" t="str">
        <f t="shared" si="12"/>
        <v/>
      </c>
      <c r="J402" s="129" t="str">
        <f t="shared" si="13"/>
        <v/>
      </c>
    </row>
    <row r="403" spans="9:10" x14ac:dyDescent="0.25">
      <c r="I403" s="122" t="str">
        <f t="shared" si="12"/>
        <v/>
      </c>
      <c r="J403" s="129" t="str">
        <f t="shared" si="13"/>
        <v/>
      </c>
    </row>
    <row r="404" spans="9:10" x14ac:dyDescent="0.25">
      <c r="I404" s="122" t="str">
        <f t="shared" si="12"/>
        <v/>
      </c>
      <c r="J404" s="129" t="str">
        <f t="shared" si="13"/>
        <v/>
      </c>
    </row>
    <row r="405" spans="9:10" x14ac:dyDescent="0.25">
      <c r="I405" s="122" t="str">
        <f t="shared" si="12"/>
        <v/>
      </c>
      <c r="J405" s="129" t="str">
        <f t="shared" si="13"/>
        <v/>
      </c>
    </row>
    <row r="406" spans="9:10" x14ac:dyDescent="0.25">
      <c r="I406" s="122" t="str">
        <f t="shared" si="12"/>
        <v/>
      </c>
      <c r="J406" s="129" t="str">
        <f t="shared" si="13"/>
        <v/>
      </c>
    </row>
    <row r="407" spans="9:10" x14ac:dyDescent="0.25">
      <c r="I407" s="122" t="str">
        <f t="shared" si="12"/>
        <v/>
      </c>
      <c r="J407" s="129" t="str">
        <f t="shared" si="13"/>
        <v/>
      </c>
    </row>
    <row r="408" spans="9:10" x14ac:dyDescent="0.25">
      <c r="I408" s="122" t="str">
        <f t="shared" si="12"/>
        <v/>
      </c>
      <c r="J408" s="129" t="str">
        <f t="shared" si="13"/>
        <v/>
      </c>
    </row>
    <row r="409" spans="9:10" x14ac:dyDescent="0.25">
      <c r="I409" s="122" t="str">
        <f t="shared" si="12"/>
        <v/>
      </c>
      <c r="J409" s="129" t="str">
        <f t="shared" si="13"/>
        <v/>
      </c>
    </row>
    <row r="410" spans="9:10" x14ac:dyDescent="0.25">
      <c r="I410" s="122" t="str">
        <f t="shared" si="12"/>
        <v/>
      </c>
      <c r="J410" s="129" t="str">
        <f t="shared" si="13"/>
        <v/>
      </c>
    </row>
    <row r="411" spans="9:10" x14ac:dyDescent="0.25">
      <c r="I411" s="122" t="str">
        <f t="shared" si="12"/>
        <v/>
      </c>
      <c r="J411" s="129" t="str">
        <f t="shared" si="13"/>
        <v/>
      </c>
    </row>
    <row r="412" spans="9:10" x14ac:dyDescent="0.25">
      <c r="I412" s="122" t="str">
        <f t="shared" si="12"/>
        <v/>
      </c>
      <c r="J412" s="129" t="str">
        <f t="shared" si="13"/>
        <v/>
      </c>
    </row>
    <row r="413" spans="9:10" x14ac:dyDescent="0.25">
      <c r="I413" s="122" t="str">
        <f t="shared" si="12"/>
        <v/>
      </c>
      <c r="J413" s="129" t="str">
        <f t="shared" si="13"/>
        <v/>
      </c>
    </row>
    <row r="414" spans="9:10" x14ac:dyDescent="0.25">
      <c r="I414" s="122" t="str">
        <f t="shared" si="12"/>
        <v/>
      </c>
      <c r="J414" s="129" t="str">
        <f t="shared" si="13"/>
        <v/>
      </c>
    </row>
  </sheetData>
  <mergeCells count="12">
    <mergeCell ref="I7:I8"/>
    <mergeCell ref="J7:J8"/>
    <mergeCell ref="A1:A4"/>
    <mergeCell ref="B1:D4"/>
    <mergeCell ref="E1:F1"/>
    <mergeCell ref="I1:J1"/>
    <mergeCell ref="E2:F2"/>
    <mergeCell ref="I2:J2"/>
    <mergeCell ref="E3:F3"/>
    <mergeCell ref="I3:J3"/>
    <mergeCell ref="E4:F4"/>
    <mergeCell ref="I4:J4"/>
  </mergeCells>
  <conditionalFormatting sqref="J9:J414">
    <cfRule type="containsText" dxfId="290" priority="1" operator="containsText" text="Avance sobresaliente">
      <formula>NOT(ISERROR(SEARCH("Avance sobresaliente",J9)))</formula>
    </cfRule>
    <cfRule type="containsText" dxfId="289" priority="2" operator="containsText" text="Avance alto">
      <formula>NOT(ISERROR(SEARCH("Avance alto",J9)))</formula>
    </cfRule>
    <cfRule type="containsText" dxfId="288" priority="3" operator="containsText" text="Avance medio">
      <formula>NOT(ISERROR(SEARCH("Avance medio",J9)))</formula>
    </cfRule>
    <cfRule type="containsText" dxfId="287" priority="4" operator="containsText" text="Avance Bajo">
      <formula>NOT(ISERROR(SEARCH("Avance Bajo",J9)))</formula>
    </cfRule>
  </conditionalFormatting>
  <pageMargins left="0.7" right="0.7" top="0.75" bottom="0.75" header="0.3" footer="0.3"/>
  <pageSetup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7649" r:id="rId5" name="Button 1">
              <controlPr defaultSize="0" print="0" autoFill="0" autoPict="0" macro="[0]!AvanceDep">
                <anchor moveWithCells="1" sizeWithCells="1">
                  <from>
                    <xdr:col>0</xdr:col>
                    <xdr:colOff>0</xdr:colOff>
                    <xdr:row>4</xdr:row>
                    <xdr:rowOff>19050</xdr:rowOff>
                  </from>
                  <to>
                    <xdr:col>2</xdr:col>
                    <xdr:colOff>38100</xdr:colOff>
                    <xdr:row>5</xdr:row>
                    <xdr:rowOff>142875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F93B0-8BEA-4A1B-8ACC-B126A0CEC349}">
  <sheetPr codeName="Hoja16"/>
  <dimension ref="A1:S414"/>
  <sheetViews>
    <sheetView showGridLines="0" zoomScale="85" zoomScaleNormal="85" workbookViewId="0">
      <selection activeCell="I9" sqref="I9"/>
    </sheetView>
  </sheetViews>
  <sheetFormatPr baseColWidth="10" defaultColWidth="11.42578125" defaultRowHeight="15" x14ac:dyDescent="0.25"/>
  <cols>
    <col min="1" max="1" width="31.5703125" style="105" customWidth="1"/>
    <col min="2" max="2" width="31.85546875" style="105" customWidth="1"/>
    <col min="3" max="3" width="31.5703125" style="105" customWidth="1"/>
    <col min="4" max="4" width="20" style="120" customWidth="1"/>
    <col min="5" max="5" width="10.7109375" style="120" customWidth="1"/>
    <col min="6" max="6" width="11.42578125" style="118" customWidth="1"/>
    <col min="7" max="7" width="11.42578125" style="118" hidden="1" customWidth="1"/>
    <col min="8" max="8" width="11.42578125" style="105" hidden="1" customWidth="1"/>
    <col min="9" max="9" width="13.85546875" style="122" customWidth="1"/>
    <col min="10" max="10" width="21.28515625" style="105" customWidth="1"/>
    <col min="11" max="16384" width="11.42578125" style="105"/>
  </cols>
  <sheetData>
    <row r="1" spans="1:19" ht="15" customHeight="1" x14ac:dyDescent="0.25">
      <c r="A1" s="262"/>
      <c r="B1" s="260" t="s">
        <v>1090</v>
      </c>
      <c r="C1" s="260"/>
      <c r="D1" s="260"/>
      <c r="E1" s="261" t="s">
        <v>169</v>
      </c>
      <c r="F1" s="261"/>
      <c r="G1" s="127"/>
      <c r="H1" s="128"/>
      <c r="I1" s="265" t="s">
        <v>175</v>
      </c>
      <c r="J1" s="265"/>
      <c r="Q1" s="125"/>
      <c r="R1" s="125"/>
      <c r="S1" s="125"/>
    </row>
    <row r="2" spans="1:19" x14ac:dyDescent="0.25">
      <c r="A2" s="263"/>
      <c r="B2" s="260"/>
      <c r="C2" s="260"/>
      <c r="D2" s="260"/>
      <c r="E2" s="261" t="s">
        <v>170</v>
      </c>
      <c r="F2" s="261"/>
      <c r="G2" s="127"/>
      <c r="H2" s="128"/>
      <c r="I2" s="265">
        <v>4</v>
      </c>
      <c r="J2" s="265"/>
      <c r="Q2" s="125"/>
      <c r="R2" s="125"/>
      <c r="S2" s="125"/>
    </row>
    <row r="3" spans="1:19" x14ac:dyDescent="0.25">
      <c r="A3" s="263"/>
      <c r="B3" s="260"/>
      <c r="C3" s="260"/>
      <c r="D3" s="260"/>
      <c r="E3" s="261" t="s">
        <v>171</v>
      </c>
      <c r="F3" s="261"/>
      <c r="G3" s="127"/>
      <c r="H3" s="128"/>
      <c r="I3" s="266">
        <v>43916</v>
      </c>
      <c r="J3" s="266"/>
      <c r="Q3" s="126"/>
      <c r="R3" s="126"/>
      <c r="S3" s="126"/>
    </row>
    <row r="4" spans="1:19" x14ac:dyDescent="0.25">
      <c r="A4" s="264"/>
      <c r="B4" s="260"/>
      <c r="C4" s="260"/>
      <c r="D4" s="260"/>
      <c r="E4" s="261" t="s">
        <v>172</v>
      </c>
      <c r="F4" s="261"/>
      <c r="G4" s="127"/>
      <c r="H4" s="128"/>
      <c r="I4" s="265" t="s">
        <v>173</v>
      </c>
      <c r="J4" s="265"/>
      <c r="Q4" s="125"/>
      <c r="R4" s="125"/>
      <c r="S4" s="125"/>
    </row>
    <row r="5" spans="1:19" x14ac:dyDescent="0.25">
      <c r="A5" s="177" t="s">
        <v>1082</v>
      </c>
      <c r="B5" s="174" t="s">
        <v>1079</v>
      </c>
    </row>
    <row r="6" spans="1:19" ht="18" customHeight="1" x14ac:dyDescent="0.25">
      <c r="N6" s="117"/>
    </row>
    <row r="7" spans="1:19" x14ac:dyDescent="0.25">
      <c r="A7" s="174"/>
      <c r="B7" s="174"/>
      <c r="C7" s="174"/>
      <c r="D7" s="174"/>
      <c r="E7" s="181" t="s">
        <v>1041</v>
      </c>
      <c r="F7" s="174"/>
      <c r="G7" s="105"/>
      <c r="H7" s="120"/>
      <c r="I7" s="259" t="s">
        <v>1044</v>
      </c>
      <c r="J7" s="259" t="s">
        <v>1045</v>
      </c>
    </row>
    <row r="8" spans="1:19" s="120" customFormat="1" ht="30" x14ac:dyDescent="0.25">
      <c r="A8" s="177" t="s">
        <v>0</v>
      </c>
      <c r="B8" s="180" t="s">
        <v>1</v>
      </c>
      <c r="C8" s="180" t="s">
        <v>2</v>
      </c>
      <c r="D8" s="180" t="s">
        <v>70</v>
      </c>
      <c r="E8" s="176" t="s">
        <v>1043</v>
      </c>
      <c r="F8" s="174" t="s">
        <v>1068</v>
      </c>
      <c r="G8" s="119" t="s">
        <v>1043</v>
      </c>
      <c r="H8" s="121" t="s">
        <v>1042</v>
      </c>
      <c r="I8" s="259"/>
      <c r="J8" s="259"/>
    </row>
    <row r="9" spans="1:19" x14ac:dyDescent="0.25">
      <c r="A9" s="174" t="s">
        <v>77</v>
      </c>
      <c r="B9" s="174"/>
      <c r="C9" s="174"/>
      <c r="D9" s="174"/>
      <c r="E9" s="179">
        <v>46</v>
      </c>
      <c r="F9" s="179">
        <v>0</v>
      </c>
      <c r="G9" s="116">
        <v>46</v>
      </c>
      <c r="H9" s="105">
        <v>0</v>
      </c>
      <c r="I9" s="123">
        <f>+IF(G9&gt;0,H9/G9,"")</f>
        <v>0</v>
      </c>
      <c r="J9" s="129" t="str">
        <f>IF(I9="","",IF(I9&lt;=0.5,"Avance bajo",(IF(AND(I9&gt;0.5,I9&lt;=0.75),"Avance medio",IF(AND(I9&gt;0.75,I9&lt;=0.95),"Avance alto",IF(AND(I9&gt;0.95,I9&lt;=1),"Avance sobresaliente",IF(I9&gt;1,"Sobre ejecutado","")))))))</f>
        <v>Avance bajo</v>
      </c>
    </row>
    <row r="10" spans="1:19" x14ac:dyDescent="0.25">
      <c r="A10" s="174" t="s">
        <v>52</v>
      </c>
      <c r="B10" s="174"/>
      <c r="C10" s="174"/>
      <c r="D10" s="174"/>
      <c r="E10" s="179">
        <v>578</v>
      </c>
      <c r="F10" s="179">
        <v>0</v>
      </c>
      <c r="G10" s="116">
        <v>578</v>
      </c>
      <c r="H10" s="105">
        <v>0</v>
      </c>
      <c r="I10" s="129">
        <f t="shared" ref="I10:I73" si="0">+IF(G10&gt;0,H10/G10,"")</f>
        <v>0</v>
      </c>
      <c r="J10" s="129" t="str">
        <f t="shared" ref="J10:J73" si="1">IF(I10="","",IF(I10&lt;=0.5,"Avance bajo",(IF(AND(I10&gt;0.5,I10&lt;=0.75),"Avance medio",IF(AND(I10&gt;0.75,I10&lt;=0.95),"Avance alto",IF(AND(I10&gt;0.95,I10&lt;=1),"Avance sobresaliente",IF(I10&gt;1,"Sobre ejecutado","")))))))</f>
        <v>Avance bajo</v>
      </c>
    </row>
    <row r="11" spans="1:19" x14ac:dyDescent="0.25">
      <c r="A11" s="174" t="s">
        <v>78</v>
      </c>
      <c r="B11" s="174"/>
      <c r="C11" s="174"/>
      <c r="D11" s="174"/>
      <c r="E11" s="179">
        <v>50</v>
      </c>
      <c r="F11" s="179">
        <v>0</v>
      </c>
      <c r="G11" s="116">
        <v>50</v>
      </c>
      <c r="H11" s="105">
        <v>0</v>
      </c>
      <c r="I11" s="129">
        <f t="shared" si="0"/>
        <v>0</v>
      </c>
      <c r="J11" s="129" t="str">
        <f t="shared" si="1"/>
        <v>Avance bajo</v>
      </c>
    </row>
    <row r="12" spans="1:19" x14ac:dyDescent="0.25">
      <c r="A12" s="174" t="s">
        <v>27</v>
      </c>
      <c r="B12" s="174"/>
      <c r="C12" s="174"/>
      <c r="D12" s="174"/>
      <c r="E12" s="179">
        <v>1450</v>
      </c>
      <c r="F12" s="179">
        <v>0</v>
      </c>
      <c r="G12" s="116">
        <v>1450</v>
      </c>
      <c r="H12" s="105">
        <v>0</v>
      </c>
      <c r="I12" s="129">
        <f t="shared" si="0"/>
        <v>0</v>
      </c>
      <c r="J12" s="129" t="str">
        <f t="shared" si="1"/>
        <v>Avance bajo</v>
      </c>
    </row>
    <row r="13" spans="1:19" x14ac:dyDescent="0.25">
      <c r="A13" s="174" t="s">
        <v>1040</v>
      </c>
      <c r="B13" s="174"/>
      <c r="C13" s="174"/>
      <c r="D13" s="174"/>
      <c r="E13" s="179">
        <v>2124</v>
      </c>
      <c r="F13" s="179">
        <v>0</v>
      </c>
      <c r="G13" s="116">
        <v>2124</v>
      </c>
      <c r="H13" s="105">
        <v>0</v>
      </c>
      <c r="I13" s="129">
        <f t="shared" si="0"/>
        <v>0</v>
      </c>
      <c r="J13" s="129" t="str">
        <f t="shared" si="1"/>
        <v>Avance bajo</v>
      </c>
    </row>
    <row r="14" spans="1:19" x14ac:dyDescent="0.25">
      <c r="A14"/>
      <c r="B14"/>
      <c r="C14"/>
      <c r="D14"/>
      <c r="E14"/>
      <c r="F14"/>
      <c r="G14" s="116"/>
      <c r="I14" s="129" t="str">
        <f t="shared" si="0"/>
        <v/>
      </c>
      <c r="J14" s="129" t="str">
        <f t="shared" si="1"/>
        <v/>
      </c>
    </row>
    <row r="15" spans="1:19" x14ac:dyDescent="0.25">
      <c r="A15"/>
      <c r="B15"/>
      <c r="C15"/>
      <c r="D15"/>
      <c r="E15"/>
      <c r="F15"/>
      <c r="G15" s="116"/>
      <c r="I15" s="129" t="str">
        <f t="shared" si="0"/>
        <v/>
      </c>
      <c r="J15" s="129" t="str">
        <f t="shared" si="1"/>
        <v/>
      </c>
    </row>
    <row r="16" spans="1:19" x14ac:dyDescent="0.25">
      <c r="A16"/>
      <c r="B16"/>
      <c r="C16"/>
      <c r="D16"/>
      <c r="E16"/>
      <c r="F16"/>
      <c r="G16" s="116"/>
      <c r="I16" s="129" t="str">
        <f t="shared" si="0"/>
        <v/>
      </c>
      <c r="J16" s="129" t="str">
        <f t="shared" si="1"/>
        <v/>
      </c>
    </row>
    <row r="17" spans="1:10" x14ac:dyDescent="0.25">
      <c r="A17"/>
      <c r="B17"/>
      <c r="C17"/>
      <c r="D17"/>
      <c r="E17"/>
      <c r="F17"/>
      <c r="G17" s="116"/>
      <c r="I17" s="129" t="str">
        <f t="shared" si="0"/>
        <v/>
      </c>
      <c r="J17" s="129" t="str">
        <f t="shared" si="1"/>
        <v/>
      </c>
    </row>
    <row r="18" spans="1:10" x14ac:dyDescent="0.25">
      <c r="A18"/>
      <c r="B18"/>
      <c r="C18"/>
      <c r="D18"/>
      <c r="E18"/>
      <c r="F18"/>
      <c r="G18" s="116"/>
      <c r="I18" s="129" t="str">
        <f t="shared" si="0"/>
        <v/>
      </c>
      <c r="J18" s="129" t="str">
        <f t="shared" si="1"/>
        <v/>
      </c>
    </row>
    <row r="19" spans="1:10" x14ac:dyDescent="0.25">
      <c r="A19"/>
      <c r="B19"/>
      <c r="C19"/>
      <c r="D19"/>
      <c r="E19"/>
      <c r="F19"/>
      <c r="G19" s="104"/>
      <c r="I19" s="129" t="str">
        <f t="shared" si="0"/>
        <v/>
      </c>
      <c r="J19" s="129" t="str">
        <f t="shared" si="1"/>
        <v/>
      </c>
    </row>
    <row r="20" spans="1:10" x14ac:dyDescent="0.25">
      <c r="A20"/>
      <c r="B20"/>
      <c r="C20"/>
      <c r="D20"/>
      <c r="E20"/>
      <c r="F20"/>
      <c r="G20" s="104"/>
      <c r="I20" s="129" t="str">
        <f t="shared" si="0"/>
        <v/>
      </c>
      <c r="J20" s="129" t="str">
        <f t="shared" si="1"/>
        <v/>
      </c>
    </row>
    <row r="21" spans="1:10" x14ac:dyDescent="0.25">
      <c r="A21"/>
      <c r="B21"/>
      <c r="C21"/>
      <c r="D21"/>
      <c r="E21"/>
      <c r="F21"/>
      <c r="G21" s="104"/>
      <c r="I21" s="129" t="str">
        <f t="shared" si="0"/>
        <v/>
      </c>
      <c r="J21" s="129" t="str">
        <f t="shared" si="1"/>
        <v/>
      </c>
    </row>
    <row r="22" spans="1:10" x14ac:dyDescent="0.25">
      <c r="A22"/>
      <c r="B22"/>
      <c r="C22"/>
      <c r="D22"/>
      <c r="E22"/>
      <c r="F22"/>
      <c r="G22" s="104"/>
      <c r="I22" s="129" t="str">
        <f t="shared" si="0"/>
        <v/>
      </c>
      <c r="J22" s="129" t="str">
        <f t="shared" si="1"/>
        <v/>
      </c>
    </row>
    <row r="23" spans="1:10" x14ac:dyDescent="0.25">
      <c r="A23"/>
      <c r="B23"/>
      <c r="C23"/>
      <c r="D23"/>
      <c r="E23"/>
      <c r="F23"/>
      <c r="G23" s="104"/>
      <c r="I23" s="129" t="str">
        <f t="shared" si="0"/>
        <v/>
      </c>
      <c r="J23" s="129" t="str">
        <f t="shared" si="1"/>
        <v/>
      </c>
    </row>
    <row r="24" spans="1:10" x14ac:dyDescent="0.25">
      <c r="A24"/>
      <c r="B24"/>
      <c r="C24"/>
      <c r="D24"/>
      <c r="E24"/>
      <c r="F24"/>
      <c r="G24" s="104"/>
      <c r="I24" s="129" t="str">
        <f t="shared" si="0"/>
        <v/>
      </c>
      <c r="J24" s="129" t="str">
        <f t="shared" si="1"/>
        <v/>
      </c>
    </row>
    <row r="25" spans="1:10" x14ac:dyDescent="0.25">
      <c r="A25"/>
      <c r="B25"/>
      <c r="C25"/>
      <c r="D25"/>
      <c r="E25"/>
      <c r="F25"/>
      <c r="G25" s="104"/>
      <c r="I25" s="129" t="str">
        <f t="shared" si="0"/>
        <v/>
      </c>
      <c r="J25" s="129" t="str">
        <f t="shared" si="1"/>
        <v/>
      </c>
    </row>
    <row r="26" spans="1:10" x14ac:dyDescent="0.25">
      <c r="A26" s="104"/>
      <c r="B26" s="104"/>
      <c r="C26" s="104"/>
      <c r="D26" s="104"/>
      <c r="E26" s="104"/>
      <c r="F26" s="104"/>
      <c r="G26" s="104"/>
      <c r="I26" s="129" t="str">
        <f t="shared" si="0"/>
        <v/>
      </c>
      <c r="J26" s="129" t="str">
        <f t="shared" si="1"/>
        <v/>
      </c>
    </row>
    <row r="27" spans="1:10" x14ac:dyDescent="0.25">
      <c r="A27" s="104"/>
      <c r="B27" s="104"/>
      <c r="C27" s="104"/>
      <c r="D27" s="104"/>
      <c r="E27" s="104"/>
      <c r="F27" s="104"/>
      <c r="G27" s="104"/>
      <c r="I27" s="129" t="str">
        <f t="shared" si="0"/>
        <v/>
      </c>
      <c r="J27" s="129" t="str">
        <f t="shared" si="1"/>
        <v/>
      </c>
    </row>
    <row r="28" spans="1:10" x14ac:dyDescent="0.25">
      <c r="A28" s="104"/>
      <c r="B28" s="104"/>
      <c r="C28" s="104"/>
      <c r="D28" s="104"/>
      <c r="E28" s="104"/>
      <c r="F28" s="104"/>
      <c r="G28" s="104"/>
      <c r="I28" s="129" t="str">
        <f t="shared" si="0"/>
        <v/>
      </c>
      <c r="J28" s="129" t="str">
        <f t="shared" si="1"/>
        <v/>
      </c>
    </row>
    <row r="29" spans="1:10" x14ac:dyDescent="0.25">
      <c r="A29" s="104"/>
      <c r="B29" s="104"/>
      <c r="C29" s="104"/>
      <c r="D29" s="104"/>
      <c r="E29" s="104"/>
      <c r="F29" s="104"/>
      <c r="G29" s="104"/>
      <c r="I29" s="129" t="str">
        <f t="shared" si="0"/>
        <v/>
      </c>
      <c r="J29" s="129" t="str">
        <f t="shared" si="1"/>
        <v/>
      </c>
    </row>
    <row r="30" spans="1:10" x14ac:dyDescent="0.25">
      <c r="A30" s="104"/>
      <c r="B30" s="104"/>
      <c r="C30" s="104"/>
      <c r="D30" s="104"/>
      <c r="E30" s="104"/>
      <c r="F30" s="104"/>
      <c r="G30" s="104"/>
      <c r="I30" s="129" t="str">
        <f t="shared" si="0"/>
        <v/>
      </c>
      <c r="J30" s="129" t="str">
        <f t="shared" si="1"/>
        <v/>
      </c>
    </row>
    <row r="31" spans="1:10" x14ac:dyDescent="0.25">
      <c r="A31" s="104"/>
      <c r="B31" s="104"/>
      <c r="C31" s="104"/>
      <c r="D31" s="104"/>
      <c r="E31" s="104"/>
      <c r="F31" s="104"/>
      <c r="G31" s="104"/>
      <c r="I31" s="129" t="str">
        <f t="shared" si="0"/>
        <v/>
      </c>
      <c r="J31" s="129" t="str">
        <f t="shared" si="1"/>
        <v/>
      </c>
    </row>
    <row r="32" spans="1:10" x14ac:dyDescent="0.25">
      <c r="A32" s="104"/>
      <c r="B32" s="104"/>
      <c r="C32" s="104"/>
      <c r="D32" s="104"/>
      <c r="E32" s="104"/>
      <c r="F32" s="104"/>
      <c r="G32" s="104"/>
      <c r="I32" s="129" t="str">
        <f t="shared" si="0"/>
        <v/>
      </c>
      <c r="J32" s="129" t="str">
        <f t="shared" si="1"/>
        <v/>
      </c>
    </row>
    <row r="33" spans="1:10" x14ac:dyDescent="0.25">
      <c r="A33" s="104"/>
      <c r="B33" s="104"/>
      <c r="C33" s="104"/>
      <c r="D33" s="104"/>
      <c r="E33" s="104"/>
      <c r="F33" s="104"/>
      <c r="G33" s="104"/>
      <c r="I33" s="129" t="str">
        <f t="shared" si="0"/>
        <v/>
      </c>
      <c r="J33" s="129" t="str">
        <f t="shared" si="1"/>
        <v/>
      </c>
    </row>
    <row r="34" spans="1:10" x14ac:dyDescent="0.25">
      <c r="A34" s="104"/>
      <c r="B34" s="104"/>
      <c r="C34" s="104"/>
      <c r="D34" s="104"/>
      <c r="E34" s="104"/>
      <c r="F34" s="104"/>
      <c r="G34" s="104"/>
      <c r="I34" s="129" t="str">
        <f t="shared" si="0"/>
        <v/>
      </c>
      <c r="J34" s="129" t="str">
        <f t="shared" si="1"/>
        <v/>
      </c>
    </row>
    <row r="35" spans="1:10" x14ac:dyDescent="0.25">
      <c r="A35" s="104"/>
      <c r="B35" s="104"/>
      <c r="C35" s="104"/>
      <c r="D35" s="104"/>
      <c r="E35" s="104"/>
      <c r="F35" s="104"/>
      <c r="G35" s="104"/>
      <c r="I35" s="129" t="str">
        <f t="shared" si="0"/>
        <v/>
      </c>
      <c r="J35" s="129" t="str">
        <f t="shared" si="1"/>
        <v/>
      </c>
    </row>
    <row r="36" spans="1:10" x14ac:dyDescent="0.25">
      <c r="A36" s="104"/>
      <c r="B36" s="104"/>
      <c r="C36" s="104"/>
      <c r="D36" s="104"/>
      <c r="E36" s="104"/>
      <c r="F36" s="104"/>
      <c r="G36" s="104"/>
      <c r="I36" s="129" t="str">
        <f t="shared" si="0"/>
        <v/>
      </c>
      <c r="J36" s="129" t="str">
        <f t="shared" si="1"/>
        <v/>
      </c>
    </row>
    <row r="37" spans="1:10" x14ac:dyDescent="0.25">
      <c r="A37" s="104"/>
      <c r="B37" s="104"/>
      <c r="C37" s="104"/>
      <c r="D37" s="104"/>
      <c r="E37" s="104"/>
      <c r="F37" s="104"/>
      <c r="G37" s="104"/>
      <c r="I37" s="129" t="str">
        <f t="shared" si="0"/>
        <v/>
      </c>
      <c r="J37" s="129" t="str">
        <f t="shared" si="1"/>
        <v/>
      </c>
    </row>
    <row r="38" spans="1:10" x14ac:dyDescent="0.25">
      <c r="A38" s="104"/>
      <c r="B38" s="104"/>
      <c r="C38" s="104"/>
      <c r="D38" s="104"/>
      <c r="E38" s="104"/>
      <c r="F38" s="104"/>
      <c r="G38" s="104"/>
      <c r="I38" s="129" t="str">
        <f t="shared" si="0"/>
        <v/>
      </c>
      <c r="J38" s="129" t="str">
        <f t="shared" si="1"/>
        <v/>
      </c>
    </row>
    <row r="39" spans="1:10" x14ac:dyDescent="0.25">
      <c r="A39" s="104"/>
      <c r="B39" s="104"/>
      <c r="C39" s="104"/>
      <c r="D39" s="104"/>
      <c r="E39" s="104"/>
      <c r="F39" s="104"/>
      <c r="G39" s="104"/>
      <c r="I39" s="129" t="str">
        <f t="shared" si="0"/>
        <v/>
      </c>
      <c r="J39" s="129" t="str">
        <f t="shared" si="1"/>
        <v/>
      </c>
    </row>
    <row r="40" spans="1:10" x14ac:dyDescent="0.25">
      <c r="A40" s="104"/>
      <c r="B40" s="104"/>
      <c r="C40" s="104"/>
      <c r="D40" s="104"/>
      <c r="E40" s="104"/>
      <c r="F40" s="104"/>
      <c r="G40" s="104"/>
      <c r="I40" s="129" t="str">
        <f t="shared" si="0"/>
        <v/>
      </c>
      <c r="J40" s="129" t="str">
        <f t="shared" si="1"/>
        <v/>
      </c>
    </row>
    <row r="41" spans="1:10" x14ac:dyDescent="0.25">
      <c r="A41" s="104"/>
      <c r="B41" s="104"/>
      <c r="C41" s="104"/>
      <c r="D41" s="104"/>
      <c r="E41" s="104"/>
      <c r="F41" s="104"/>
      <c r="G41" s="104"/>
      <c r="I41" s="129" t="str">
        <f t="shared" si="0"/>
        <v/>
      </c>
      <c r="J41" s="129" t="str">
        <f t="shared" si="1"/>
        <v/>
      </c>
    </row>
    <row r="42" spans="1:10" x14ac:dyDescent="0.25">
      <c r="A42" s="104"/>
      <c r="B42" s="104"/>
      <c r="C42" s="104"/>
      <c r="D42" s="104"/>
      <c r="E42" s="104"/>
      <c r="F42" s="104"/>
      <c r="G42" s="104"/>
      <c r="I42" s="129" t="str">
        <f t="shared" si="0"/>
        <v/>
      </c>
      <c r="J42" s="129" t="str">
        <f t="shared" si="1"/>
        <v/>
      </c>
    </row>
    <row r="43" spans="1:10" x14ac:dyDescent="0.25">
      <c r="A43" s="104"/>
      <c r="B43" s="104"/>
      <c r="C43" s="104"/>
      <c r="D43" s="104"/>
      <c r="E43" s="104"/>
      <c r="F43" s="104"/>
      <c r="G43" s="104"/>
      <c r="I43" s="129" t="str">
        <f t="shared" si="0"/>
        <v/>
      </c>
      <c r="J43" s="129" t="str">
        <f t="shared" si="1"/>
        <v/>
      </c>
    </row>
    <row r="44" spans="1:10" x14ac:dyDescent="0.25">
      <c r="A44" s="104"/>
      <c r="B44" s="104"/>
      <c r="C44" s="104"/>
      <c r="D44" s="104"/>
      <c r="E44" s="104"/>
      <c r="F44" s="104"/>
      <c r="G44" s="104"/>
      <c r="I44" s="129" t="str">
        <f t="shared" si="0"/>
        <v/>
      </c>
      <c r="J44" s="129" t="str">
        <f t="shared" si="1"/>
        <v/>
      </c>
    </row>
    <row r="45" spans="1:10" x14ac:dyDescent="0.25">
      <c r="A45" s="104"/>
      <c r="B45" s="104"/>
      <c r="C45" s="104"/>
      <c r="D45" s="104"/>
      <c r="E45" s="104"/>
      <c r="F45" s="104"/>
      <c r="G45" s="104"/>
      <c r="I45" s="129" t="str">
        <f t="shared" si="0"/>
        <v/>
      </c>
      <c r="J45" s="129" t="str">
        <f t="shared" si="1"/>
        <v/>
      </c>
    </row>
    <row r="46" spans="1:10" x14ac:dyDescent="0.25">
      <c r="A46" s="104"/>
      <c r="B46" s="104"/>
      <c r="C46" s="104"/>
      <c r="D46" s="104"/>
      <c r="E46" s="104"/>
      <c r="F46" s="104"/>
      <c r="G46" s="104"/>
      <c r="I46" s="129" t="str">
        <f t="shared" si="0"/>
        <v/>
      </c>
      <c r="J46" s="129" t="str">
        <f t="shared" si="1"/>
        <v/>
      </c>
    </row>
    <row r="47" spans="1:10" x14ac:dyDescent="0.25">
      <c r="A47" s="104"/>
      <c r="B47" s="104"/>
      <c r="C47" s="104"/>
      <c r="D47" s="104"/>
      <c r="E47" s="104"/>
      <c r="F47" s="104"/>
      <c r="G47" s="104"/>
      <c r="I47" s="129" t="str">
        <f t="shared" si="0"/>
        <v/>
      </c>
      <c r="J47" s="129" t="str">
        <f t="shared" si="1"/>
        <v/>
      </c>
    </row>
    <row r="48" spans="1:10" x14ac:dyDescent="0.25">
      <c r="A48" s="104"/>
      <c r="B48" s="104"/>
      <c r="C48" s="104"/>
      <c r="D48" s="104"/>
      <c r="E48" s="104"/>
      <c r="F48" s="104"/>
      <c r="G48" s="104"/>
      <c r="I48" s="129" t="str">
        <f t="shared" si="0"/>
        <v/>
      </c>
      <c r="J48" s="129" t="str">
        <f t="shared" si="1"/>
        <v/>
      </c>
    </row>
    <row r="49" spans="1:10" x14ac:dyDescent="0.25">
      <c r="A49" s="104"/>
      <c r="B49" s="104"/>
      <c r="C49" s="104"/>
      <c r="D49" s="104"/>
      <c r="E49" s="104"/>
      <c r="F49" s="104"/>
      <c r="G49" s="104"/>
      <c r="I49" s="129" t="str">
        <f t="shared" si="0"/>
        <v/>
      </c>
      <c r="J49" s="129" t="str">
        <f t="shared" si="1"/>
        <v/>
      </c>
    </row>
    <row r="50" spans="1:10" x14ac:dyDescent="0.25">
      <c r="A50" s="104"/>
      <c r="B50" s="104"/>
      <c r="C50" s="104"/>
      <c r="D50" s="104"/>
      <c r="E50" s="104"/>
      <c r="F50" s="104"/>
      <c r="G50" s="104"/>
      <c r="I50" s="129" t="str">
        <f t="shared" si="0"/>
        <v/>
      </c>
      <c r="J50" s="129" t="str">
        <f t="shared" si="1"/>
        <v/>
      </c>
    </row>
    <row r="51" spans="1:10" x14ac:dyDescent="0.25">
      <c r="A51" s="104"/>
      <c r="B51" s="104"/>
      <c r="C51" s="104"/>
      <c r="D51" s="104"/>
      <c r="E51" s="104"/>
      <c r="F51" s="104"/>
      <c r="G51" s="104"/>
      <c r="I51" s="129" t="str">
        <f t="shared" si="0"/>
        <v/>
      </c>
      <c r="J51" s="129" t="str">
        <f t="shared" si="1"/>
        <v/>
      </c>
    </row>
    <row r="52" spans="1:10" x14ac:dyDescent="0.25">
      <c r="A52" s="104"/>
      <c r="B52" s="104"/>
      <c r="C52" s="104"/>
      <c r="D52" s="104"/>
      <c r="E52" s="104"/>
      <c r="F52" s="104"/>
      <c r="G52" s="104"/>
      <c r="I52" s="129" t="str">
        <f t="shared" si="0"/>
        <v/>
      </c>
      <c r="J52" s="129" t="str">
        <f t="shared" si="1"/>
        <v/>
      </c>
    </row>
    <row r="53" spans="1:10" x14ac:dyDescent="0.25">
      <c r="A53" s="104"/>
      <c r="B53" s="104"/>
      <c r="C53" s="104"/>
      <c r="D53" s="104"/>
      <c r="E53" s="104"/>
      <c r="F53" s="104"/>
      <c r="G53" s="104"/>
      <c r="I53" s="129" t="str">
        <f t="shared" si="0"/>
        <v/>
      </c>
      <c r="J53" s="129" t="str">
        <f t="shared" si="1"/>
        <v/>
      </c>
    </row>
    <row r="54" spans="1:10" x14ac:dyDescent="0.25">
      <c r="A54" s="104"/>
      <c r="B54" s="104"/>
      <c r="C54" s="104"/>
      <c r="D54" s="104"/>
      <c r="E54" s="104"/>
      <c r="F54" s="104"/>
      <c r="G54" s="104"/>
      <c r="I54" s="129" t="str">
        <f t="shared" si="0"/>
        <v/>
      </c>
      <c r="J54" s="129" t="str">
        <f t="shared" si="1"/>
        <v/>
      </c>
    </row>
    <row r="55" spans="1:10" x14ac:dyDescent="0.25">
      <c r="A55" s="104"/>
      <c r="B55" s="104"/>
      <c r="C55" s="104"/>
      <c r="D55" s="104"/>
      <c r="E55" s="104"/>
      <c r="F55" s="104"/>
      <c r="G55" s="104"/>
      <c r="I55" s="129" t="str">
        <f t="shared" si="0"/>
        <v/>
      </c>
      <c r="J55" s="129" t="str">
        <f t="shared" si="1"/>
        <v/>
      </c>
    </row>
    <row r="56" spans="1:10" x14ac:dyDescent="0.25">
      <c r="A56" s="104"/>
      <c r="B56" s="104"/>
      <c r="C56" s="104"/>
      <c r="D56" s="104"/>
      <c r="E56" s="104"/>
      <c r="F56" s="104"/>
      <c r="G56" s="104"/>
      <c r="I56" s="129" t="str">
        <f t="shared" si="0"/>
        <v/>
      </c>
      <c r="J56" s="129" t="str">
        <f t="shared" si="1"/>
        <v/>
      </c>
    </row>
    <row r="57" spans="1:10" x14ac:dyDescent="0.25">
      <c r="A57" s="104"/>
      <c r="B57" s="104"/>
      <c r="C57" s="104"/>
      <c r="D57" s="104"/>
      <c r="E57" s="104"/>
      <c r="F57" s="104"/>
      <c r="G57" s="104"/>
      <c r="I57" s="129" t="str">
        <f t="shared" si="0"/>
        <v/>
      </c>
      <c r="J57" s="129" t="str">
        <f t="shared" si="1"/>
        <v/>
      </c>
    </row>
    <row r="58" spans="1:10" x14ac:dyDescent="0.25">
      <c r="A58" s="104"/>
      <c r="B58" s="104"/>
      <c r="C58" s="104"/>
      <c r="D58" s="104"/>
      <c r="E58" s="104"/>
      <c r="F58" s="104"/>
      <c r="G58" s="104"/>
      <c r="I58" s="129" t="str">
        <f t="shared" si="0"/>
        <v/>
      </c>
      <c r="J58" s="129" t="str">
        <f t="shared" si="1"/>
        <v/>
      </c>
    </row>
    <row r="59" spans="1:10" x14ac:dyDescent="0.25">
      <c r="A59" s="104"/>
      <c r="B59" s="104"/>
      <c r="C59" s="104"/>
      <c r="D59" s="104"/>
      <c r="E59" s="104"/>
      <c r="F59" s="104"/>
      <c r="G59" s="104"/>
      <c r="I59" s="129" t="str">
        <f t="shared" si="0"/>
        <v/>
      </c>
      <c r="J59" s="129" t="str">
        <f t="shared" si="1"/>
        <v/>
      </c>
    </row>
    <row r="60" spans="1:10" x14ac:dyDescent="0.25">
      <c r="A60" s="104"/>
      <c r="B60" s="104"/>
      <c r="C60" s="104"/>
      <c r="D60" s="104"/>
      <c r="E60" s="104"/>
      <c r="F60" s="104"/>
      <c r="G60" s="104"/>
      <c r="I60" s="129" t="str">
        <f t="shared" si="0"/>
        <v/>
      </c>
      <c r="J60" s="129" t="str">
        <f t="shared" si="1"/>
        <v/>
      </c>
    </row>
    <row r="61" spans="1:10" x14ac:dyDescent="0.25">
      <c r="A61" s="104"/>
      <c r="B61" s="104"/>
      <c r="C61" s="104"/>
      <c r="D61" s="104"/>
      <c r="E61" s="104"/>
      <c r="F61" s="104"/>
      <c r="G61" s="104"/>
      <c r="I61" s="129" t="str">
        <f t="shared" si="0"/>
        <v/>
      </c>
      <c r="J61" s="129" t="str">
        <f t="shared" si="1"/>
        <v/>
      </c>
    </row>
    <row r="62" spans="1:10" x14ac:dyDescent="0.25">
      <c r="A62" s="104"/>
      <c r="B62" s="104"/>
      <c r="C62" s="104"/>
      <c r="D62" s="104"/>
      <c r="E62" s="104"/>
      <c r="F62" s="104"/>
      <c r="G62" s="104"/>
      <c r="I62" s="129" t="str">
        <f t="shared" si="0"/>
        <v/>
      </c>
      <c r="J62" s="129" t="str">
        <f t="shared" si="1"/>
        <v/>
      </c>
    </row>
    <row r="63" spans="1:10" x14ac:dyDescent="0.25">
      <c r="A63" s="104"/>
      <c r="B63" s="104"/>
      <c r="C63" s="104"/>
      <c r="D63" s="104"/>
      <c r="E63" s="104"/>
      <c r="F63" s="104"/>
      <c r="G63" s="104"/>
      <c r="I63" s="129" t="str">
        <f t="shared" si="0"/>
        <v/>
      </c>
      <c r="J63" s="129" t="str">
        <f t="shared" si="1"/>
        <v/>
      </c>
    </row>
    <row r="64" spans="1:10" x14ac:dyDescent="0.25">
      <c r="A64" s="104"/>
      <c r="B64" s="104"/>
      <c r="C64" s="104"/>
      <c r="D64" s="104"/>
      <c r="E64" s="104"/>
      <c r="F64" s="104"/>
      <c r="G64" s="104"/>
      <c r="I64" s="129" t="str">
        <f t="shared" si="0"/>
        <v/>
      </c>
      <c r="J64" s="129" t="str">
        <f t="shared" si="1"/>
        <v/>
      </c>
    </row>
    <row r="65" spans="1:10" x14ac:dyDescent="0.25">
      <c r="A65" s="104"/>
      <c r="B65" s="104"/>
      <c r="C65" s="104"/>
      <c r="D65" s="104"/>
      <c r="E65" s="104"/>
      <c r="F65" s="104"/>
      <c r="G65" s="104"/>
      <c r="I65" s="129" t="str">
        <f t="shared" si="0"/>
        <v/>
      </c>
      <c r="J65" s="129" t="str">
        <f t="shared" si="1"/>
        <v/>
      </c>
    </row>
    <row r="66" spans="1:10" x14ac:dyDescent="0.25">
      <c r="A66" s="104"/>
      <c r="B66" s="104"/>
      <c r="C66" s="104"/>
      <c r="D66" s="104"/>
      <c r="E66" s="104"/>
      <c r="F66" s="104"/>
      <c r="G66" s="104"/>
      <c r="I66" s="129" t="str">
        <f t="shared" si="0"/>
        <v/>
      </c>
      <c r="J66" s="129" t="str">
        <f t="shared" si="1"/>
        <v/>
      </c>
    </row>
    <row r="67" spans="1:10" x14ac:dyDescent="0.25">
      <c r="A67" s="104"/>
      <c r="B67" s="104"/>
      <c r="C67" s="104"/>
      <c r="D67" s="104"/>
      <c r="E67" s="104"/>
      <c r="F67" s="104"/>
      <c r="G67" s="104"/>
      <c r="I67" s="129" t="str">
        <f t="shared" si="0"/>
        <v/>
      </c>
      <c r="J67" s="129" t="str">
        <f t="shared" si="1"/>
        <v/>
      </c>
    </row>
    <row r="68" spans="1:10" x14ac:dyDescent="0.25">
      <c r="A68" s="104"/>
      <c r="B68" s="104"/>
      <c r="C68" s="104"/>
      <c r="D68" s="104"/>
      <c r="E68" s="104"/>
      <c r="F68" s="104"/>
      <c r="G68" s="104"/>
      <c r="I68" s="129" t="str">
        <f t="shared" si="0"/>
        <v/>
      </c>
      <c r="J68" s="129" t="str">
        <f t="shared" si="1"/>
        <v/>
      </c>
    </row>
    <row r="69" spans="1:10" x14ac:dyDescent="0.25">
      <c r="A69" s="104"/>
      <c r="B69" s="104"/>
      <c r="C69" s="104"/>
      <c r="D69" s="104"/>
      <c r="E69" s="104"/>
      <c r="F69" s="104"/>
      <c r="G69" s="104"/>
      <c r="I69" s="129" t="str">
        <f t="shared" si="0"/>
        <v/>
      </c>
      <c r="J69" s="129" t="str">
        <f t="shared" si="1"/>
        <v/>
      </c>
    </row>
    <row r="70" spans="1:10" x14ac:dyDescent="0.25">
      <c r="A70" s="104"/>
      <c r="B70" s="104"/>
      <c r="C70" s="104"/>
      <c r="D70" s="104"/>
      <c r="E70" s="104"/>
      <c r="F70" s="104"/>
      <c r="G70" s="104"/>
      <c r="I70" s="129" t="str">
        <f t="shared" si="0"/>
        <v/>
      </c>
      <c r="J70" s="129" t="str">
        <f t="shared" si="1"/>
        <v/>
      </c>
    </row>
    <row r="71" spans="1:10" x14ac:dyDescent="0.25">
      <c r="A71" s="104"/>
      <c r="B71" s="104"/>
      <c r="C71" s="104"/>
      <c r="D71" s="104"/>
      <c r="E71" s="104"/>
      <c r="F71" s="104"/>
      <c r="G71" s="104"/>
      <c r="I71" s="129" t="str">
        <f t="shared" si="0"/>
        <v/>
      </c>
      <c r="J71" s="129" t="str">
        <f t="shared" si="1"/>
        <v/>
      </c>
    </row>
    <row r="72" spans="1:10" x14ac:dyDescent="0.25">
      <c r="A72" s="104"/>
      <c r="B72" s="104"/>
      <c r="C72" s="104"/>
      <c r="D72" s="104"/>
      <c r="E72" s="104"/>
      <c r="F72" s="104"/>
      <c r="G72" s="104"/>
      <c r="I72" s="129" t="str">
        <f t="shared" si="0"/>
        <v/>
      </c>
      <c r="J72" s="129" t="str">
        <f t="shared" si="1"/>
        <v/>
      </c>
    </row>
    <row r="73" spans="1:10" x14ac:dyDescent="0.25">
      <c r="A73" s="104"/>
      <c r="B73" s="104"/>
      <c r="C73" s="104"/>
      <c r="D73" s="104"/>
      <c r="E73" s="104"/>
      <c r="F73" s="104"/>
      <c r="G73" s="104"/>
      <c r="I73" s="129" t="str">
        <f t="shared" si="0"/>
        <v/>
      </c>
      <c r="J73" s="129" t="str">
        <f t="shared" si="1"/>
        <v/>
      </c>
    </row>
    <row r="74" spans="1:10" x14ac:dyDescent="0.25">
      <c r="A74" s="104"/>
      <c r="B74" s="104"/>
      <c r="C74" s="104"/>
      <c r="D74" s="104"/>
      <c r="E74" s="104"/>
      <c r="F74" s="104"/>
      <c r="G74" s="104"/>
      <c r="I74" s="129" t="str">
        <f t="shared" ref="I74:I137" si="2">+IF(G74&gt;0,H74/G74,"")</f>
        <v/>
      </c>
      <c r="J74" s="129" t="str">
        <f t="shared" ref="J74:J137" si="3">IF(I74="","",IF(I74&lt;=0.5,"Avance bajo",(IF(AND(I74&gt;0.5,I74&lt;=0.75),"Avance medio",IF(AND(I74&gt;0.75,I74&lt;=0.95),"Avance alto",IF(AND(I74&gt;0.95,I74&lt;=1),"Avance sobresaliente",IF(I74&gt;1,"Sobre ejecutado","")))))))</f>
        <v/>
      </c>
    </row>
    <row r="75" spans="1:10" x14ac:dyDescent="0.25">
      <c r="A75" s="104"/>
      <c r="B75" s="104"/>
      <c r="C75" s="104"/>
      <c r="D75" s="104"/>
      <c r="E75" s="104"/>
      <c r="F75" s="104"/>
      <c r="G75" s="104"/>
      <c r="I75" s="129" t="str">
        <f t="shared" si="2"/>
        <v/>
      </c>
      <c r="J75" s="129" t="str">
        <f t="shared" si="3"/>
        <v/>
      </c>
    </row>
    <row r="76" spans="1:10" x14ac:dyDescent="0.25">
      <c r="A76" s="104"/>
      <c r="B76" s="104"/>
      <c r="C76" s="104"/>
      <c r="D76" s="104"/>
      <c r="E76" s="104"/>
      <c r="F76" s="104"/>
      <c r="G76" s="104"/>
      <c r="I76" s="129" t="str">
        <f t="shared" si="2"/>
        <v/>
      </c>
      <c r="J76" s="129" t="str">
        <f t="shared" si="3"/>
        <v/>
      </c>
    </row>
    <row r="77" spans="1:10" x14ac:dyDescent="0.25">
      <c r="A77" s="104"/>
      <c r="B77" s="104"/>
      <c r="C77" s="104"/>
      <c r="D77" s="104"/>
      <c r="E77" s="104"/>
      <c r="F77" s="104"/>
      <c r="G77" s="104"/>
      <c r="I77" s="129" t="str">
        <f t="shared" si="2"/>
        <v/>
      </c>
      <c r="J77" s="129" t="str">
        <f t="shared" si="3"/>
        <v/>
      </c>
    </row>
    <row r="78" spans="1:10" x14ac:dyDescent="0.25">
      <c r="A78" s="104"/>
      <c r="B78" s="104"/>
      <c r="C78" s="104"/>
      <c r="D78" s="104"/>
      <c r="E78" s="104"/>
      <c r="F78" s="104"/>
      <c r="G78" s="104"/>
      <c r="I78" s="129" t="str">
        <f t="shared" si="2"/>
        <v/>
      </c>
      <c r="J78" s="129" t="str">
        <f t="shared" si="3"/>
        <v/>
      </c>
    </row>
    <row r="79" spans="1:10" x14ac:dyDescent="0.25">
      <c r="A79" s="104"/>
      <c r="B79" s="104"/>
      <c r="C79" s="104"/>
      <c r="D79" s="104"/>
      <c r="E79" s="104"/>
      <c r="I79" s="129" t="str">
        <f t="shared" si="2"/>
        <v/>
      </c>
      <c r="J79" s="129" t="str">
        <f t="shared" si="3"/>
        <v/>
      </c>
    </row>
    <row r="80" spans="1:10" x14ac:dyDescent="0.25">
      <c r="A80" s="104"/>
      <c r="B80" s="104"/>
      <c r="C80" s="104"/>
      <c r="D80" s="104"/>
      <c r="E80" s="104"/>
      <c r="I80" s="129" t="str">
        <f t="shared" si="2"/>
        <v/>
      </c>
      <c r="J80" s="129" t="str">
        <f t="shared" si="3"/>
        <v/>
      </c>
    </row>
    <row r="81" spans="1:10" x14ac:dyDescent="0.25">
      <c r="A81" s="104"/>
      <c r="B81" s="104"/>
      <c r="C81" s="104"/>
      <c r="D81" s="104"/>
      <c r="E81" s="104"/>
      <c r="I81" s="129" t="str">
        <f t="shared" si="2"/>
        <v/>
      </c>
      <c r="J81" s="129" t="str">
        <f t="shared" si="3"/>
        <v/>
      </c>
    </row>
    <row r="82" spans="1:10" x14ac:dyDescent="0.25">
      <c r="A82" s="104"/>
      <c r="B82" s="104"/>
      <c r="C82" s="104"/>
      <c r="D82" s="104"/>
      <c r="E82" s="104"/>
      <c r="I82" s="129" t="str">
        <f t="shared" si="2"/>
        <v/>
      </c>
      <c r="J82" s="129" t="str">
        <f t="shared" si="3"/>
        <v/>
      </c>
    </row>
    <row r="83" spans="1:10" x14ac:dyDescent="0.25">
      <c r="A83" s="104"/>
      <c r="B83" s="104"/>
      <c r="C83" s="104"/>
      <c r="D83" s="104"/>
      <c r="E83" s="104"/>
      <c r="I83" s="129" t="str">
        <f t="shared" si="2"/>
        <v/>
      </c>
      <c r="J83" s="129" t="str">
        <f t="shared" si="3"/>
        <v/>
      </c>
    </row>
    <row r="84" spans="1:10" x14ac:dyDescent="0.25">
      <c r="A84" s="104"/>
      <c r="B84" s="104"/>
      <c r="C84" s="104"/>
      <c r="D84" s="104"/>
      <c r="E84" s="104"/>
      <c r="I84" s="129" t="str">
        <f t="shared" si="2"/>
        <v/>
      </c>
      <c r="J84" s="129" t="str">
        <f t="shared" si="3"/>
        <v/>
      </c>
    </row>
    <row r="85" spans="1:10" x14ac:dyDescent="0.25">
      <c r="A85" s="104"/>
      <c r="B85" s="104"/>
      <c r="C85" s="104"/>
      <c r="D85" s="104"/>
      <c r="E85" s="104"/>
      <c r="I85" s="129" t="str">
        <f t="shared" si="2"/>
        <v/>
      </c>
      <c r="J85" s="129" t="str">
        <f t="shared" si="3"/>
        <v/>
      </c>
    </row>
    <row r="86" spans="1:10" x14ac:dyDescent="0.25">
      <c r="A86" s="104"/>
      <c r="B86" s="104"/>
      <c r="C86" s="104"/>
      <c r="D86" s="104"/>
      <c r="E86" s="104"/>
      <c r="I86" s="129" t="str">
        <f t="shared" si="2"/>
        <v/>
      </c>
      <c r="J86" s="129" t="str">
        <f t="shared" si="3"/>
        <v/>
      </c>
    </row>
    <row r="87" spans="1:10" x14ac:dyDescent="0.25">
      <c r="A87" s="104"/>
      <c r="B87" s="104"/>
      <c r="C87" s="104"/>
      <c r="D87" s="104"/>
      <c r="E87" s="104"/>
      <c r="I87" s="129" t="str">
        <f t="shared" si="2"/>
        <v/>
      </c>
      <c r="J87" s="129" t="str">
        <f t="shared" si="3"/>
        <v/>
      </c>
    </row>
    <row r="88" spans="1:10" x14ac:dyDescent="0.25">
      <c r="A88" s="104"/>
      <c r="B88" s="104"/>
      <c r="C88" s="104"/>
      <c r="D88" s="104"/>
      <c r="E88" s="104"/>
      <c r="I88" s="129" t="str">
        <f t="shared" si="2"/>
        <v/>
      </c>
      <c r="J88" s="129" t="str">
        <f t="shared" si="3"/>
        <v/>
      </c>
    </row>
    <row r="89" spans="1:10" x14ac:dyDescent="0.25">
      <c r="A89" s="104"/>
      <c r="B89" s="104"/>
      <c r="C89" s="104"/>
      <c r="D89" s="104"/>
      <c r="E89" s="104"/>
      <c r="I89" s="129" t="str">
        <f t="shared" si="2"/>
        <v/>
      </c>
      <c r="J89" s="129" t="str">
        <f t="shared" si="3"/>
        <v/>
      </c>
    </row>
    <row r="90" spans="1:10" x14ac:dyDescent="0.25">
      <c r="A90" s="104"/>
      <c r="B90" s="104"/>
      <c r="C90" s="104"/>
      <c r="D90" s="104"/>
      <c r="E90" s="104"/>
      <c r="I90" s="129" t="str">
        <f t="shared" si="2"/>
        <v/>
      </c>
      <c r="J90" s="129" t="str">
        <f t="shared" si="3"/>
        <v/>
      </c>
    </row>
    <row r="91" spans="1:10" x14ac:dyDescent="0.25">
      <c r="A91" s="104"/>
      <c r="B91" s="104"/>
      <c r="C91" s="104"/>
      <c r="D91" s="104"/>
      <c r="E91" s="104"/>
      <c r="I91" s="129" t="str">
        <f t="shared" si="2"/>
        <v/>
      </c>
      <c r="J91" s="129" t="str">
        <f t="shared" si="3"/>
        <v/>
      </c>
    </row>
    <row r="92" spans="1:10" x14ac:dyDescent="0.25">
      <c r="A92" s="104"/>
      <c r="B92" s="104"/>
      <c r="C92" s="104"/>
      <c r="D92" s="104"/>
      <c r="E92" s="104"/>
      <c r="I92" s="129" t="str">
        <f t="shared" si="2"/>
        <v/>
      </c>
      <c r="J92" s="129" t="str">
        <f t="shared" si="3"/>
        <v/>
      </c>
    </row>
    <row r="93" spans="1:10" x14ac:dyDescent="0.25">
      <c r="A93" s="104"/>
      <c r="B93" s="104"/>
      <c r="C93" s="104"/>
      <c r="D93" s="104"/>
      <c r="E93" s="104"/>
      <c r="I93" s="129" t="str">
        <f t="shared" si="2"/>
        <v/>
      </c>
      <c r="J93" s="129" t="str">
        <f t="shared" si="3"/>
        <v/>
      </c>
    </row>
    <row r="94" spans="1:10" x14ac:dyDescent="0.25">
      <c r="A94" s="104"/>
      <c r="B94" s="104"/>
      <c r="C94" s="104"/>
      <c r="D94" s="104"/>
      <c r="E94" s="104"/>
      <c r="I94" s="129" t="str">
        <f t="shared" si="2"/>
        <v/>
      </c>
      <c r="J94" s="129" t="str">
        <f t="shared" si="3"/>
        <v/>
      </c>
    </row>
    <row r="95" spans="1:10" x14ac:dyDescent="0.25">
      <c r="A95" s="104"/>
      <c r="B95" s="104"/>
      <c r="C95" s="104"/>
      <c r="D95" s="104"/>
      <c r="E95" s="104"/>
      <c r="I95" s="129" t="str">
        <f t="shared" si="2"/>
        <v/>
      </c>
      <c r="J95" s="129" t="str">
        <f t="shared" si="3"/>
        <v/>
      </c>
    </row>
    <row r="96" spans="1:10" x14ac:dyDescent="0.25">
      <c r="A96" s="104"/>
      <c r="B96" s="104"/>
      <c r="C96" s="104"/>
      <c r="D96" s="104"/>
      <c r="E96" s="104"/>
      <c r="I96" s="129" t="str">
        <f t="shared" si="2"/>
        <v/>
      </c>
      <c r="J96" s="129" t="str">
        <f t="shared" si="3"/>
        <v/>
      </c>
    </row>
    <row r="97" spans="1:10" x14ac:dyDescent="0.25">
      <c r="A97" s="104"/>
      <c r="B97" s="104"/>
      <c r="C97" s="104"/>
      <c r="D97" s="104"/>
      <c r="E97" s="104"/>
      <c r="I97" s="129" t="str">
        <f t="shared" si="2"/>
        <v/>
      </c>
      <c r="J97" s="129" t="str">
        <f t="shared" si="3"/>
        <v/>
      </c>
    </row>
    <row r="98" spans="1:10" x14ac:dyDescent="0.25">
      <c r="A98" s="104"/>
      <c r="B98" s="104"/>
      <c r="C98" s="104"/>
      <c r="D98" s="104"/>
      <c r="E98" s="104"/>
      <c r="I98" s="129" t="str">
        <f t="shared" si="2"/>
        <v/>
      </c>
      <c r="J98" s="129" t="str">
        <f t="shared" si="3"/>
        <v/>
      </c>
    </row>
    <row r="99" spans="1:10" x14ac:dyDescent="0.25">
      <c r="A99" s="104"/>
      <c r="B99" s="104"/>
      <c r="C99" s="104"/>
      <c r="D99" s="104"/>
      <c r="E99" s="104"/>
      <c r="I99" s="129" t="str">
        <f t="shared" si="2"/>
        <v/>
      </c>
      <c r="J99" s="129" t="str">
        <f t="shared" si="3"/>
        <v/>
      </c>
    </row>
    <row r="100" spans="1:10" x14ac:dyDescent="0.25">
      <c r="A100" s="104"/>
      <c r="B100" s="104"/>
      <c r="C100" s="104"/>
      <c r="D100" s="104"/>
      <c r="E100" s="104"/>
      <c r="I100" s="129" t="str">
        <f t="shared" si="2"/>
        <v/>
      </c>
      <c r="J100" s="129" t="str">
        <f t="shared" si="3"/>
        <v/>
      </c>
    </row>
    <row r="101" spans="1:10" x14ac:dyDescent="0.25">
      <c r="A101" s="104"/>
      <c r="B101" s="104"/>
      <c r="C101" s="104"/>
      <c r="D101" s="104"/>
      <c r="E101" s="104"/>
      <c r="I101" s="129" t="str">
        <f t="shared" si="2"/>
        <v/>
      </c>
      <c r="J101" s="129" t="str">
        <f t="shared" si="3"/>
        <v/>
      </c>
    </row>
    <row r="102" spans="1:10" x14ac:dyDescent="0.25">
      <c r="A102" s="104"/>
      <c r="B102" s="104"/>
      <c r="C102" s="104"/>
      <c r="D102" s="104"/>
      <c r="E102" s="104"/>
      <c r="I102" s="129" t="str">
        <f t="shared" si="2"/>
        <v/>
      </c>
      <c r="J102" s="129" t="str">
        <f t="shared" si="3"/>
        <v/>
      </c>
    </row>
    <row r="103" spans="1:10" x14ac:dyDescent="0.25">
      <c r="A103" s="104"/>
      <c r="B103" s="104"/>
      <c r="C103" s="104"/>
      <c r="D103" s="104"/>
      <c r="E103" s="104"/>
      <c r="I103" s="129" t="str">
        <f t="shared" si="2"/>
        <v/>
      </c>
      <c r="J103" s="129" t="str">
        <f t="shared" si="3"/>
        <v/>
      </c>
    </row>
    <row r="104" spans="1:10" x14ac:dyDescent="0.25">
      <c r="A104" s="104"/>
      <c r="B104" s="104"/>
      <c r="C104" s="104"/>
      <c r="D104" s="104"/>
      <c r="E104" s="104"/>
      <c r="I104" s="129" t="str">
        <f t="shared" si="2"/>
        <v/>
      </c>
      <c r="J104" s="129" t="str">
        <f t="shared" si="3"/>
        <v/>
      </c>
    </row>
    <row r="105" spans="1:10" x14ac:dyDescent="0.25">
      <c r="A105" s="104"/>
      <c r="B105" s="104"/>
      <c r="C105" s="104"/>
      <c r="D105" s="104"/>
      <c r="E105" s="104"/>
      <c r="I105" s="129" t="str">
        <f t="shared" si="2"/>
        <v/>
      </c>
      <c r="J105" s="129" t="str">
        <f t="shared" si="3"/>
        <v/>
      </c>
    </row>
    <row r="106" spans="1:10" x14ac:dyDescent="0.25">
      <c r="A106" s="104"/>
      <c r="B106" s="104"/>
      <c r="C106" s="104"/>
      <c r="D106" s="104"/>
      <c r="E106" s="104"/>
      <c r="I106" s="129" t="str">
        <f t="shared" si="2"/>
        <v/>
      </c>
      <c r="J106" s="129" t="str">
        <f t="shared" si="3"/>
        <v/>
      </c>
    </row>
    <row r="107" spans="1:10" x14ac:dyDescent="0.25">
      <c r="A107" s="104"/>
      <c r="B107" s="104"/>
      <c r="C107" s="104"/>
      <c r="D107" s="104"/>
      <c r="E107" s="104"/>
      <c r="I107" s="129" t="str">
        <f t="shared" si="2"/>
        <v/>
      </c>
      <c r="J107" s="129" t="str">
        <f t="shared" si="3"/>
        <v/>
      </c>
    </row>
    <row r="108" spans="1:10" x14ac:dyDescent="0.25">
      <c r="A108" s="104"/>
      <c r="B108" s="104"/>
      <c r="C108" s="104"/>
      <c r="D108" s="104"/>
      <c r="E108" s="104"/>
      <c r="I108" s="129" t="str">
        <f t="shared" si="2"/>
        <v/>
      </c>
      <c r="J108" s="129" t="str">
        <f t="shared" si="3"/>
        <v/>
      </c>
    </row>
    <row r="109" spans="1:10" x14ac:dyDescent="0.25">
      <c r="A109" s="104"/>
      <c r="B109" s="104"/>
      <c r="C109" s="104"/>
      <c r="D109" s="104"/>
      <c r="E109" s="104"/>
      <c r="I109" s="129" t="str">
        <f t="shared" si="2"/>
        <v/>
      </c>
      <c r="J109" s="129" t="str">
        <f t="shared" si="3"/>
        <v/>
      </c>
    </row>
    <row r="110" spans="1:10" x14ac:dyDescent="0.25">
      <c r="A110" s="104"/>
      <c r="B110" s="104"/>
      <c r="C110" s="104"/>
      <c r="D110" s="104"/>
      <c r="E110" s="104"/>
      <c r="I110" s="129" t="str">
        <f t="shared" si="2"/>
        <v/>
      </c>
      <c r="J110" s="129" t="str">
        <f t="shared" si="3"/>
        <v/>
      </c>
    </row>
    <row r="111" spans="1:10" x14ac:dyDescent="0.25">
      <c r="A111" s="104"/>
      <c r="B111" s="104"/>
      <c r="C111" s="104"/>
      <c r="D111" s="104"/>
      <c r="E111" s="104"/>
      <c r="I111" s="129" t="str">
        <f t="shared" si="2"/>
        <v/>
      </c>
      <c r="J111" s="129" t="str">
        <f t="shared" si="3"/>
        <v/>
      </c>
    </row>
    <row r="112" spans="1:10" x14ac:dyDescent="0.25">
      <c r="A112" s="104"/>
      <c r="B112" s="104"/>
      <c r="C112" s="104"/>
      <c r="D112" s="104"/>
      <c r="E112" s="104"/>
      <c r="I112" s="129" t="str">
        <f t="shared" si="2"/>
        <v/>
      </c>
      <c r="J112" s="129" t="str">
        <f t="shared" si="3"/>
        <v/>
      </c>
    </row>
    <row r="113" spans="1:10" x14ac:dyDescent="0.25">
      <c r="A113" s="104"/>
      <c r="B113" s="104"/>
      <c r="C113" s="104"/>
      <c r="D113" s="104"/>
      <c r="E113" s="104"/>
      <c r="I113" s="129" t="str">
        <f t="shared" si="2"/>
        <v/>
      </c>
      <c r="J113" s="129" t="str">
        <f t="shared" si="3"/>
        <v/>
      </c>
    </row>
    <row r="114" spans="1:10" x14ac:dyDescent="0.25">
      <c r="A114" s="104"/>
      <c r="B114" s="104"/>
      <c r="C114" s="104"/>
      <c r="D114" s="104"/>
      <c r="E114" s="104"/>
      <c r="I114" s="129" t="str">
        <f t="shared" si="2"/>
        <v/>
      </c>
      <c r="J114" s="129" t="str">
        <f t="shared" si="3"/>
        <v/>
      </c>
    </row>
    <row r="115" spans="1:10" x14ac:dyDescent="0.25">
      <c r="A115" s="104"/>
      <c r="B115" s="104"/>
      <c r="C115" s="104"/>
      <c r="D115" s="104"/>
      <c r="E115" s="104"/>
      <c r="I115" s="129" t="str">
        <f t="shared" si="2"/>
        <v/>
      </c>
      <c r="J115" s="129" t="str">
        <f t="shared" si="3"/>
        <v/>
      </c>
    </row>
    <row r="116" spans="1:10" x14ac:dyDescent="0.25">
      <c r="A116" s="104"/>
      <c r="B116" s="104"/>
      <c r="C116" s="104"/>
      <c r="D116" s="104"/>
      <c r="E116" s="104"/>
      <c r="I116" s="129" t="str">
        <f t="shared" si="2"/>
        <v/>
      </c>
      <c r="J116" s="129" t="str">
        <f t="shared" si="3"/>
        <v/>
      </c>
    </row>
    <row r="117" spans="1:10" x14ac:dyDescent="0.25">
      <c r="A117" s="104"/>
      <c r="B117" s="104"/>
      <c r="C117" s="104"/>
      <c r="D117" s="104"/>
      <c r="E117" s="104"/>
      <c r="I117" s="129" t="str">
        <f t="shared" si="2"/>
        <v/>
      </c>
      <c r="J117" s="129" t="str">
        <f t="shared" si="3"/>
        <v/>
      </c>
    </row>
    <row r="118" spans="1:10" x14ac:dyDescent="0.25">
      <c r="A118" s="104"/>
      <c r="B118" s="104"/>
      <c r="C118" s="104"/>
      <c r="D118" s="104"/>
      <c r="E118" s="104"/>
      <c r="I118" s="129" t="str">
        <f t="shared" si="2"/>
        <v/>
      </c>
      <c r="J118" s="129" t="str">
        <f t="shared" si="3"/>
        <v/>
      </c>
    </row>
    <row r="119" spans="1:10" x14ac:dyDescent="0.25">
      <c r="A119" s="104"/>
      <c r="B119" s="104"/>
      <c r="C119" s="104"/>
      <c r="D119" s="104"/>
      <c r="E119" s="104"/>
      <c r="I119" s="129" t="str">
        <f t="shared" si="2"/>
        <v/>
      </c>
      <c r="J119" s="129" t="str">
        <f t="shared" si="3"/>
        <v/>
      </c>
    </row>
    <row r="120" spans="1:10" x14ac:dyDescent="0.25">
      <c r="A120" s="104"/>
      <c r="B120" s="104"/>
      <c r="C120" s="104"/>
      <c r="D120" s="104"/>
      <c r="E120" s="104"/>
      <c r="I120" s="129" t="str">
        <f t="shared" si="2"/>
        <v/>
      </c>
      <c r="J120" s="129" t="str">
        <f t="shared" si="3"/>
        <v/>
      </c>
    </row>
    <row r="121" spans="1:10" x14ac:dyDescent="0.25">
      <c r="A121" s="104"/>
      <c r="B121" s="104"/>
      <c r="C121" s="104"/>
      <c r="D121" s="104"/>
      <c r="E121" s="104"/>
      <c r="I121" s="129" t="str">
        <f t="shared" si="2"/>
        <v/>
      </c>
      <c r="J121" s="129" t="str">
        <f t="shared" si="3"/>
        <v/>
      </c>
    </row>
    <row r="122" spans="1:10" x14ac:dyDescent="0.25">
      <c r="A122" s="104"/>
      <c r="B122" s="104"/>
      <c r="C122" s="104"/>
      <c r="D122" s="104"/>
      <c r="E122" s="104"/>
      <c r="I122" s="129" t="str">
        <f t="shared" si="2"/>
        <v/>
      </c>
      <c r="J122" s="129" t="str">
        <f t="shared" si="3"/>
        <v/>
      </c>
    </row>
    <row r="123" spans="1:10" x14ac:dyDescent="0.25">
      <c r="A123" s="104"/>
      <c r="B123" s="104"/>
      <c r="C123" s="104"/>
      <c r="D123" s="104"/>
      <c r="E123" s="104"/>
      <c r="I123" s="129" t="str">
        <f t="shared" si="2"/>
        <v/>
      </c>
      <c r="J123" s="129" t="str">
        <f t="shared" si="3"/>
        <v/>
      </c>
    </row>
    <row r="124" spans="1:10" x14ac:dyDescent="0.25">
      <c r="A124" s="104"/>
      <c r="B124" s="104"/>
      <c r="C124" s="104"/>
      <c r="D124" s="104"/>
      <c r="E124" s="104"/>
      <c r="I124" s="129" t="str">
        <f t="shared" si="2"/>
        <v/>
      </c>
      <c r="J124" s="129" t="str">
        <f t="shared" si="3"/>
        <v/>
      </c>
    </row>
    <row r="125" spans="1:10" x14ac:dyDescent="0.25">
      <c r="A125" s="104"/>
      <c r="B125" s="104"/>
      <c r="C125" s="104"/>
      <c r="D125" s="104"/>
      <c r="E125" s="104"/>
      <c r="I125" s="129" t="str">
        <f t="shared" si="2"/>
        <v/>
      </c>
      <c r="J125" s="129" t="str">
        <f t="shared" si="3"/>
        <v/>
      </c>
    </row>
    <row r="126" spans="1:10" x14ac:dyDescent="0.25">
      <c r="A126" s="104"/>
      <c r="B126" s="104"/>
      <c r="C126" s="104"/>
      <c r="D126" s="104"/>
      <c r="E126" s="104"/>
      <c r="I126" s="129" t="str">
        <f t="shared" si="2"/>
        <v/>
      </c>
      <c r="J126" s="129" t="str">
        <f t="shared" si="3"/>
        <v/>
      </c>
    </row>
    <row r="127" spans="1:10" x14ac:dyDescent="0.25">
      <c r="A127" s="104"/>
      <c r="B127" s="104"/>
      <c r="C127" s="104"/>
      <c r="D127" s="104"/>
      <c r="E127" s="104"/>
      <c r="I127" s="129" t="str">
        <f t="shared" si="2"/>
        <v/>
      </c>
      <c r="J127" s="129" t="str">
        <f t="shared" si="3"/>
        <v/>
      </c>
    </row>
    <row r="128" spans="1:10" x14ac:dyDescent="0.25">
      <c r="A128" s="104"/>
      <c r="B128" s="104"/>
      <c r="C128" s="104"/>
      <c r="D128" s="104"/>
      <c r="E128" s="104"/>
      <c r="I128" s="129" t="str">
        <f t="shared" si="2"/>
        <v/>
      </c>
      <c r="J128" s="129" t="str">
        <f t="shared" si="3"/>
        <v/>
      </c>
    </row>
    <row r="129" spans="1:10" x14ac:dyDescent="0.25">
      <c r="A129" s="104"/>
      <c r="B129" s="104"/>
      <c r="C129" s="104"/>
      <c r="D129" s="104"/>
      <c r="E129" s="104"/>
      <c r="I129" s="129" t="str">
        <f t="shared" si="2"/>
        <v/>
      </c>
      <c r="J129" s="129" t="str">
        <f t="shared" si="3"/>
        <v/>
      </c>
    </row>
    <row r="130" spans="1:10" x14ac:dyDescent="0.25">
      <c r="A130" s="104"/>
      <c r="B130" s="104"/>
      <c r="C130" s="104"/>
      <c r="D130" s="104"/>
      <c r="E130" s="104"/>
      <c r="I130" s="129" t="str">
        <f t="shared" si="2"/>
        <v/>
      </c>
      <c r="J130" s="129" t="str">
        <f t="shared" si="3"/>
        <v/>
      </c>
    </row>
    <row r="131" spans="1:10" x14ac:dyDescent="0.25">
      <c r="A131" s="104"/>
      <c r="B131" s="104"/>
      <c r="C131" s="104"/>
      <c r="D131" s="104"/>
      <c r="E131" s="104"/>
      <c r="I131" s="129" t="str">
        <f t="shared" si="2"/>
        <v/>
      </c>
      <c r="J131" s="129" t="str">
        <f t="shared" si="3"/>
        <v/>
      </c>
    </row>
    <row r="132" spans="1:10" x14ac:dyDescent="0.25">
      <c r="A132" s="104"/>
      <c r="B132" s="104"/>
      <c r="C132" s="104"/>
      <c r="D132" s="104"/>
      <c r="E132" s="104"/>
      <c r="I132" s="129" t="str">
        <f t="shared" si="2"/>
        <v/>
      </c>
      <c r="J132" s="129" t="str">
        <f t="shared" si="3"/>
        <v/>
      </c>
    </row>
    <row r="133" spans="1:10" x14ac:dyDescent="0.25">
      <c r="A133" s="104"/>
      <c r="B133" s="104"/>
      <c r="C133" s="104"/>
      <c r="D133" s="104"/>
      <c r="E133" s="104"/>
      <c r="I133" s="129" t="str">
        <f t="shared" si="2"/>
        <v/>
      </c>
      <c r="J133" s="129" t="str">
        <f t="shared" si="3"/>
        <v/>
      </c>
    </row>
    <row r="134" spans="1:10" x14ac:dyDescent="0.25">
      <c r="A134" s="104"/>
      <c r="B134" s="104"/>
      <c r="C134" s="104"/>
      <c r="D134" s="104"/>
      <c r="E134" s="104"/>
      <c r="I134" s="129" t="str">
        <f t="shared" si="2"/>
        <v/>
      </c>
      <c r="J134" s="129" t="str">
        <f t="shared" si="3"/>
        <v/>
      </c>
    </row>
    <row r="135" spans="1:10" x14ac:dyDescent="0.25">
      <c r="A135" s="104"/>
      <c r="B135" s="104"/>
      <c r="C135" s="104"/>
      <c r="D135" s="104"/>
      <c r="E135" s="104"/>
      <c r="I135" s="129" t="str">
        <f t="shared" si="2"/>
        <v/>
      </c>
      <c r="J135" s="129" t="str">
        <f t="shared" si="3"/>
        <v/>
      </c>
    </row>
    <row r="136" spans="1:10" x14ac:dyDescent="0.25">
      <c r="A136" s="104"/>
      <c r="B136" s="104"/>
      <c r="C136" s="104"/>
      <c r="D136" s="104"/>
      <c r="E136" s="104"/>
      <c r="I136" s="129" t="str">
        <f t="shared" si="2"/>
        <v/>
      </c>
      <c r="J136" s="129" t="str">
        <f t="shared" si="3"/>
        <v/>
      </c>
    </row>
    <row r="137" spans="1:10" x14ac:dyDescent="0.25">
      <c r="A137" s="104"/>
      <c r="B137" s="104"/>
      <c r="C137" s="104"/>
      <c r="D137" s="104"/>
      <c r="E137" s="104"/>
      <c r="I137" s="129" t="str">
        <f t="shared" si="2"/>
        <v/>
      </c>
      <c r="J137" s="129" t="str">
        <f t="shared" si="3"/>
        <v/>
      </c>
    </row>
    <row r="138" spans="1:10" x14ac:dyDescent="0.25">
      <c r="A138" s="104"/>
      <c r="B138" s="104"/>
      <c r="C138" s="104"/>
      <c r="D138" s="104"/>
      <c r="E138" s="104"/>
      <c r="I138" s="129" t="str">
        <f t="shared" ref="I138:I201" si="4">+IF(G138&gt;0,H138/G138,"")</f>
        <v/>
      </c>
      <c r="J138" s="129" t="str">
        <f t="shared" ref="J138:J201" si="5">IF(I138="","",IF(I138&lt;=0.5,"Avance bajo",(IF(AND(I138&gt;0.5,I138&lt;=0.75),"Avance medio",IF(AND(I138&gt;0.75,I138&lt;=0.95),"Avance alto",IF(AND(I138&gt;0.95,I138&lt;=1),"Avance sobresaliente",IF(I138&gt;1,"Sobre ejecutado","")))))))</f>
        <v/>
      </c>
    </row>
    <row r="139" spans="1:10" x14ac:dyDescent="0.25">
      <c r="A139" s="104"/>
      <c r="B139" s="104"/>
      <c r="C139" s="104"/>
      <c r="D139" s="104"/>
      <c r="E139" s="104"/>
      <c r="I139" s="129" t="str">
        <f t="shared" si="4"/>
        <v/>
      </c>
      <c r="J139" s="129" t="str">
        <f t="shared" si="5"/>
        <v/>
      </c>
    </row>
    <row r="140" spans="1:10" x14ac:dyDescent="0.25">
      <c r="A140" s="104"/>
      <c r="B140" s="104"/>
      <c r="C140" s="104"/>
      <c r="D140" s="104"/>
      <c r="E140" s="104"/>
      <c r="I140" s="129" t="str">
        <f t="shared" si="4"/>
        <v/>
      </c>
      <c r="J140" s="129" t="str">
        <f t="shared" si="5"/>
        <v/>
      </c>
    </row>
    <row r="141" spans="1:10" x14ac:dyDescent="0.25">
      <c r="A141" s="104"/>
      <c r="B141" s="104"/>
      <c r="C141" s="104"/>
      <c r="D141" s="104"/>
      <c r="E141" s="104"/>
      <c r="I141" s="129" t="str">
        <f t="shared" si="4"/>
        <v/>
      </c>
      <c r="J141" s="129" t="str">
        <f t="shared" si="5"/>
        <v/>
      </c>
    </row>
    <row r="142" spans="1:10" x14ac:dyDescent="0.25">
      <c r="A142" s="104"/>
      <c r="B142" s="104"/>
      <c r="C142" s="104"/>
      <c r="D142" s="104"/>
      <c r="E142" s="104"/>
      <c r="I142" s="129" t="str">
        <f t="shared" si="4"/>
        <v/>
      </c>
      <c r="J142" s="129" t="str">
        <f t="shared" si="5"/>
        <v/>
      </c>
    </row>
    <row r="143" spans="1:10" x14ac:dyDescent="0.25">
      <c r="A143" s="104"/>
      <c r="B143" s="104"/>
      <c r="C143" s="104"/>
      <c r="D143" s="104"/>
      <c r="E143" s="104"/>
      <c r="I143" s="129" t="str">
        <f t="shared" si="4"/>
        <v/>
      </c>
      <c r="J143" s="129" t="str">
        <f t="shared" si="5"/>
        <v/>
      </c>
    </row>
    <row r="144" spans="1:10" x14ac:dyDescent="0.25">
      <c r="A144" s="104"/>
      <c r="B144" s="104"/>
      <c r="C144" s="104"/>
      <c r="D144" s="104"/>
      <c r="E144" s="104"/>
      <c r="I144" s="129" t="str">
        <f t="shared" si="4"/>
        <v/>
      </c>
      <c r="J144" s="129" t="str">
        <f t="shared" si="5"/>
        <v/>
      </c>
    </row>
    <row r="145" spans="1:10" x14ac:dyDescent="0.25">
      <c r="A145" s="104"/>
      <c r="B145" s="104"/>
      <c r="C145" s="104"/>
      <c r="D145" s="104"/>
      <c r="E145" s="104"/>
      <c r="I145" s="129" t="str">
        <f t="shared" si="4"/>
        <v/>
      </c>
      <c r="J145" s="129" t="str">
        <f t="shared" si="5"/>
        <v/>
      </c>
    </row>
    <row r="146" spans="1:10" x14ac:dyDescent="0.25">
      <c r="A146" s="104"/>
      <c r="B146" s="104"/>
      <c r="C146" s="104"/>
      <c r="D146" s="104"/>
      <c r="E146" s="104"/>
      <c r="I146" s="129" t="str">
        <f t="shared" si="4"/>
        <v/>
      </c>
      <c r="J146" s="129" t="str">
        <f t="shared" si="5"/>
        <v/>
      </c>
    </row>
    <row r="147" spans="1:10" x14ac:dyDescent="0.25">
      <c r="I147" s="129" t="str">
        <f t="shared" si="4"/>
        <v/>
      </c>
      <c r="J147" s="129" t="str">
        <f t="shared" si="5"/>
        <v/>
      </c>
    </row>
    <row r="148" spans="1:10" x14ac:dyDescent="0.25">
      <c r="I148" s="129" t="str">
        <f t="shared" si="4"/>
        <v/>
      </c>
      <c r="J148" s="129" t="str">
        <f t="shared" si="5"/>
        <v/>
      </c>
    </row>
    <row r="149" spans="1:10" x14ac:dyDescent="0.25">
      <c r="I149" s="129" t="str">
        <f t="shared" si="4"/>
        <v/>
      </c>
      <c r="J149" s="129" t="str">
        <f t="shared" si="5"/>
        <v/>
      </c>
    </row>
    <row r="150" spans="1:10" x14ac:dyDescent="0.25">
      <c r="I150" s="129" t="str">
        <f t="shared" si="4"/>
        <v/>
      </c>
      <c r="J150" s="129" t="str">
        <f t="shared" si="5"/>
        <v/>
      </c>
    </row>
    <row r="151" spans="1:10" x14ac:dyDescent="0.25">
      <c r="I151" s="129" t="str">
        <f t="shared" si="4"/>
        <v/>
      </c>
      <c r="J151" s="129" t="str">
        <f t="shared" si="5"/>
        <v/>
      </c>
    </row>
    <row r="152" spans="1:10" x14ac:dyDescent="0.25">
      <c r="I152" s="129" t="str">
        <f t="shared" si="4"/>
        <v/>
      </c>
      <c r="J152" s="129" t="str">
        <f t="shared" si="5"/>
        <v/>
      </c>
    </row>
    <row r="153" spans="1:10" x14ac:dyDescent="0.25">
      <c r="I153" s="129" t="str">
        <f t="shared" si="4"/>
        <v/>
      </c>
      <c r="J153" s="129" t="str">
        <f t="shared" si="5"/>
        <v/>
      </c>
    </row>
    <row r="154" spans="1:10" x14ac:dyDescent="0.25">
      <c r="I154" s="129" t="str">
        <f t="shared" si="4"/>
        <v/>
      </c>
      <c r="J154" s="129" t="str">
        <f t="shared" si="5"/>
        <v/>
      </c>
    </row>
    <row r="155" spans="1:10" x14ac:dyDescent="0.25">
      <c r="I155" s="129" t="str">
        <f t="shared" si="4"/>
        <v/>
      </c>
      <c r="J155" s="129" t="str">
        <f t="shared" si="5"/>
        <v/>
      </c>
    </row>
    <row r="156" spans="1:10" x14ac:dyDescent="0.25">
      <c r="I156" s="129" t="str">
        <f t="shared" si="4"/>
        <v/>
      </c>
      <c r="J156" s="129" t="str">
        <f t="shared" si="5"/>
        <v/>
      </c>
    </row>
    <row r="157" spans="1:10" x14ac:dyDescent="0.25">
      <c r="I157" s="129" t="str">
        <f t="shared" si="4"/>
        <v/>
      </c>
      <c r="J157" s="129" t="str">
        <f t="shared" si="5"/>
        <v/>
      </c>
    </row>
    <row r="158" spans="1:10" x14ac:dyDescent="0.25">
      <c r="I158" s="129" t="str">
        <f t="shared" si="4"/>
        <v/>
      </c>
      <c r="J158" s="129" t="str">
        <f t="shared" si="5"/>
        <v/>
      </c>
    </row>
    <row r="159" spans="1:10" x14ac:dyDescent="0.25">
      <c r="I159" s="129" t="str">
        <f t="shared" si="4"/>
        <v/>
      </c>
      <c r="J159" s="129" t="str">
        <f t="shared" si="5"/>
        <v/>
      </c>
    </row>
    <row r="160" spans="1:10" x14ac:dyDescent="0.25">
      <c r="I160" s="129" t="str">
        <f t="shared" si="4"/>
        <v/>
      </c>
      <c r="J160" s="129" t="str">
        <f t="shared" si="5"/>
        <v/>
      </c>
    </row>
    <row r="161" spans="9:10" x14ac:dyDescent="0.25">
      <c r="I161" s="129" t="str">
        <f t="shared" si="4"/>
        <v/>
      </c>
      <c r="J161" s="129" t="str">
        <f t="shared" si="5"/>
        <v/>
      </c>
    </row>
    <row r="162" spans="9:10" x14ac:dyDescent="0.25">
      <c r="I162" s="129" t="str">
        <f t="shared" si="4"/>
        <v/>
      </c>
      <c r="J162" s="129" t="str">
        <f t="shared" si="5"/>
        <v/>
      </c>
    </row>
    <row r="163" spans="9:10" x14ac:dyDescent="0.25">
      <c r="I163" s="129" t="str">
        <f t="shared" si="4"/>
        <v/>
      </c>
      <c r="J163" s="129" t="str">
        <f t="shared" si="5"/>
        <v/>
      </c>
    </row>
    <row r="164" spans="9:10" x14ac:dyDescent="0.25">
      <c r="I164" s="129" t="str">
        <f t="shared" si="4"/>
        <v/>
      </c>
      <c r="J164" s="129" t="str">
        <f t="shared" si="5"/>
        <v/>
      </c>
    </row>
    <row r="165" spans="9:10" x14ac:dyDescent="0.25">
      <c r="I165" s="129" t="str">
        <f t="shared" si="4"/>
        <v/>
      </c>
      <c r="J165" s="129" t="str">
        <f t="shared" si="5"/>
        <v/>
      </c>
    </row>
    <row r="166" spans="9:10" x14ac:dyDescent="0.25">
      <c r="I166" s="129" t="str">
        <f t="shared" si="4"/>
        <v/>
      </c>
      <c r="J166" s="129" t="str">
        <f t="shared" si="5"/>
        <v/>
      </c>
    </row>
    <row r="167" spans="9:10" x14ac:dyDescent="0.25">
      <c r="I167" s="129" t="str">
        <f t="shared" si="4"/>
        <v/>
      </c>
      <c r="J167" s="129" t="str">
        <f t="shared" si="5"/>
        <v/>
      </c>
    </row>
    <row r="168" spans="9:10" x14ac:dyDescent="0.25">
      <c r="I168" s="129" t="str">
        <f t="shared" si="4"/>
        <v/>
      </c>
      <c r="J168" s="129" t="str">
        <f t="shared" si="5"/>
        <v/>
      </c>
    </row>
    <row r="169" spans="9:10" x14ac:dyDescent="0.25">
      <c r="I169" s="129" t="str">
        <f t="shared" si="4"/>
        <v/>
      </c>
      <c r="J169" s="129" t="str">
        <f t="shared" si="5"/>
        <v/>
      </c>
    </row>
    <row r="170" spans="9:10" x14ac:dyDescent="0.25">
      <c r="I170" s="129" t="str">
        <f t="shared" si="4"/>
        <v/>
      </c>
      <c r="J170" s="129" t="str">
        <f t="shared" si="5"/>
        <v/>
      </c>
    </row>
    <row r="171" spans="9:10" x14ac:dyDescent="0.25">
      <c r="I171" s="129" t="str">
        <f t="shared" si="4"/>
        <v/>
      </c>
      <c r="J171" s="129" t="str">
        <f t="shared" si="5"/>
        <v/>
      </c>
    </row>
    <row r="172" spans="9:10" x14ac:dyDescent="0.25">
      <c r="I172" s="129" t="str">
        <f t="shared" si="4"/>
        <v/>
      </c>
      <c r="J172" s="129" t="str">
        <f t="shared" si="5"/>
        <v/>
      </c>
    </row>
    <row r="173" spans="9:10" x14ac:dyDescent="0.25">
      <c r="I173" s="129" t="str">
        <f t="shared" si="4"/>
        <v/>
      </c>
      <c r="J173" s="129" t="str">
        <f t="shared" si="5"/>
        <v/>
      </c>
    </row>
    <row r="174" spans="9:10" x14ac:dyDescent="0.25">
      <c r="I174" s="129" t="str">
        <f t="shared" si="4"/>
        <v/>
      </c>
      <c r="J174" s="129" t="str">
        <f t="shared" si="5"/>
        <v/>
      </c>
    </row>
    <row r="175" spans="9:10" x14ac:dyDescent="0.25">
      <c r="I175" s="129" t="str">
        <f t="shared" si="4"/>
        <v/>
      </c>
      <c r="J175" s="129" t="str">
        <f t="shared" si="5"/>
        <v/>
      </c>
    </row>
    <row r="176" spans="9:10" x14ac:dyDescent="0.25">
      <c r="I176" s="129" t="str">
        <f t="shared" si="4"/>
        <v/>
      </c>
      <c r="J176" s="129" t="str">
        <f t="shared" si="5"/>
        <v/>
      </c>
    </row>
    <row r="177" spans="9:10" x14ac:dyDescent="0.25">
      <c r="I177" s="129" t="str">
        <f t="shared" si="4"/>
        <v/>
      </c>
      <c r="J177" s="129" t="str">
        <f t="shared" si="5"/>
        <v/>
      </c>
    </row>
    <row r="178" spans="9:10" x14ac:dyDescent="0.25">
      <c r="I178" s="129" t="str">
        <f t="shared" si="4"/>
        <v/>
      </c>
      <c r="J178" s="129" t="str">
        <f t="shared" si="5"/>
        <v/>
      </c>
    </row>
    <row r="179" spans="9:10" x14ac:dyDescent="0.25">
      <c r="I179" s="129" t="str">
        <f t="shared" si="4"/>
        <v/>
      </c>
      <c r="J179" s="129" t="str">
        <f t="shared" si="5"/>
        <v/>
      </c>
    </row>
    <row r="180" spans="9:10" x14ac:dyDescent="0.25">
      <c r="I180" s="129" t="str">
        <f t="shared" si="4"/>
        <v/>
      </c>
      <c r="J180" s="129" t="str">
        <f t="shared" si="5"/>
        <v/>
      </c>
    </row>
    <row r="181" spans="9:10" x14ac:dyDescent="0.25">
      <c r="I181" s="129" t="str">
        <f t="shared" si="4"/>
        <v/>
      </c>
      <c r="J181" s="129" t="str">
        <f t="shared" si="5"/>
        <v/>
      </c>
    </row>
    <row r="182" spans="9:10" x14ac:dyDescent="0.25">
      <c r="I182" s="129" t="str">
        <f t="shared" si="4"/>
        <v/>
      </c>
      <c r="J182" s="129" t="str">
        <f t="shared" si="5"/>
        <v/>
      </c>
    </row>
    <row r="183" spans="9:10" x14ac:dyDescent="0.25">
      <c r="I183" s="129" t="str">
        <f t="shared" si="4"/>
        <v/>
      </c>
      <c r="J183" s="129" t="str">
        <f t="shared" si="5"/>
        <v/>
      </c>
    </row>
    <row r="184" spans="9:10" x14ac:dyDescent="0.25">
      <c r="I184" s="129" t="str">
        <f t="shared" si="4"/>
        <v/>
      </c>
      <c r="J184" s="129" t="str">
        <f t="shared" si="5"/>
        <v/>
      </c>
    </row>
    <row r="185" spans="9:10" x14ac:dyDescent="0.25">
      <c r="I185" s="129" t="str">
        <f t="shared" si="4"/>
        <v/>
      </c>
      <c r="J185" s="129" t="str">
        <f t="shared" si="5"/>
        <v/>
      </c>
    </row>
    <row r="186" spans="9:10" x14ac:dyDescent="0.25">
      <c r="I186" s="129" t="str">
        <f t="shared" si="4"/>
        <v/>
      </c>
      <c r="J186" s="129" t="str">
        <f t="shared" si="5"/>
        <v/>
      </c>
    </row>
    <row r="187" spans="9:10" x14ac:dyDescent="0.25">
      <c r="I187" s="129" t="str">
        <f t="shared" si="4"/>
        <v/>
      </c>
      <c r="J187" s="129" t="str">
        <f t="shared" si="5"/>
        <v/>
      </c>
    </row>
    <row r="188" spans="9:10" x14ac:dyDescent="0.25">
      <c r="I188" s="129" t="str">
        <f t="shared" si="4"/>
        <v/>
      </c>
      <c r="J188" s="129" t="str">
        <f t="shared" si="5"/>
        <v/>
      </c>
    </row>
    <row r="189" spans="9:10" x14ac:dyDescent="0.25">
      <c r="I189" s="129" t="str">
        <f t="shared" si="4"/>
        <v/>
      </c>
      <c r="J189" s="129" t="str">
        <f t="shared" si="5"/>
        <v/>
      </c>
    </row>
    <row r="190" spans="9:10" x14ac:dyDescent="0.25">
      <c r="I190" s="129" t="str">
        <f t="shared" si="4"/>
        <v/>
      </c>
      <c r="J190" s="129" t="str">
        <f t="shared" si="5"/>
        <v/>
      </c>
    </row>
    <row r="191" spans="9:10" x14ac:dyDescent="0.25">
      <c r="I191" s="129" t="str">
        <f t="shared" si="4"/>
        <v/>
      </c>
      <c r="J191" s="129" t="str">
        <f t="shared" si="5"/>
        <v/>
      </c>
    </row>
    <row r="192" spans="9:10" x14ac:dyDescent="0.25">
      <c r="I192" s="129" t="str">
        <f t="shared" si="4"/>
        <v/>
      </c>
      <c r="J192" s="129" t="str">
        <f t="shared" si="5"/>
        <v/>
      </c>
    </row>
    <row r="193" spans="9:10" x14ac:dyDescent="0.25">
      <c r="I193" s="129" t="str">
        <f t="shared" si="4"/>
        <v/>
      </c>
      <c r="J193" s="129" t="str">
        <f t="shared" si="5"/>
        <v/>
      </c>
    </row>
    <row r="194" spans="9:10" x14ac:dyDescent="0.25">
      <c r="I194" s="129" t="str">
        <f t="shared" si="4"/>
        <v/>
      </c>
      <c r="J194" s="129" t="str">
        <f t="shared" si="5"/>
        <v/>
      </c>
    </row>
    <row r="195" spans="9:10" x14ac:dyDescent="0.25">
      <c r="I195" s="129" t="str">
        <f t="shared" si="4"/>
        <v/>
      </c>
      <c r="J195" s="129" t="str">
        <f t="shared" si="5"/>
        <v/>
      </c>
    </row>
    <row r="196" spans="9:10" x14ac:dyDescent="0.25">
      <c r="I196" s="129" t="str">
        <f t="shared" si="4"/>
        <v/>
      </c>
      <c r="J196" s="129" t="str">
        <f t="shared" si="5"/>
        <v/>
      </c>
    </row>
    <row r="197" spans="9:10" x14ac:dyDescent="0.25">
      <c r="I197" s="129" t="str">
        <f t="shared" si="4"/>
        <v/>
      </c>
      <c r="J197" s="129" t="str">
        <f t="shared" si="5"/>
        <v/>
      </c>
    </row>
    <row r="198" spans="9:10" x14ac:dyDescent="0.25">
      <c r="I198" s="129" t="str">
        <f t="shared" si="4"/>
        <v/>
      </c>
      <c r="J198" s="129" t="str">
        <f t="shared" si="5"/>
        <v/>
      </c>
    </row>
    <row r="199" spans="9:10" x14ac:dyDescent="0.25">
      <c r="I199" s="129" t="str">
        <f t="shared" si="4"/>
        <v/>
      </c>
      <c r="J199" s="129" t="str">
        <f t="shared" si="5"/>
        <v/>
      </c>
    </row>
    <row r="200" spans="9:10" x14ac:dyDescent="0.25">
      <c r="I200" s="129" t="str">
        <f t="shared" si="4"/>
        <v/>
      </c>
      <c r="J200" s="129" t="str">
        <f t="shared" si="5"/>
        <v/>
      </c>
    </row>
    <row r="201" spans="9:10" x14ac:dyDescent="0.25">
      <c r="I201" s="129" t="str">
        <f t="shared" si="4"/>
        <v/>
      </c>
      <c r="J201" s="129" t="str">
        <f t="shared" si="5"/>
        <v/>
      </c>
    </row>
    <row r="202" spans="9:10" x14ac:dyDescent="0.25">
      <c r="I202" s="129" t="str">
        <f t="shared" ref="I202:I265" si="6">+IF(G202&gt;0,H202/G202,"")</f>
        <v/>
      </c>
      <c r="J202" s="129" t="str">
        <f t="shared" ref="J202:J265" si="7">IF(I202="","",IF(I202&lt;=0.5,"Avance bajo",(IF(AND(I202&gt;0.5,I202&lt;=0.75),"Avance medio",IF(AND(I202&gt;0.75,I202&lt;=0.95),"Avance alto",IF(AND(I202&gt;0.95,I202&lt;=1),"Avance sobresaliente",IF(I202&gt;1,"Sobre ejecutado","")))))))</f>
        <v/>
      </c>
    </row>
    <row r="203" spans="9:10" x14ac:dyDescent="0.25">
      <c r="I203" s="129" t="str">
        <f t="shared" si="6"/>
        <v/>
      </c>
      <c r="J203" s="129" t="str">
        <f t="shared" si="7"/>
        <v/>
      </c>
    </row>
    <row r="204" spans="9:10" x14ac:dyDescent="0.25">
      <c r="I204" s="129" t="str">
        <f t="shared" si="6"/>
        <v/>
      </c>
      <c r="J204" s="129" t="str">
        <f t="shared" si="7"/>
        <v/>
      </c>
    </row>
    <row r="205" spans="9:10" x14ac:dyDescent="0.25">
      <c r="I205" s="129" t="str">
        <f t="shared" si="6"/>
        <v/>
      </c>
      <c r="J205" s="129" t="str">
        <f t="shared" si="7"/>
        <v/>
      </c>
    </row>
    <row r="206" spans="9:10" x14ac:dyDescent="0.25">
      <c r="I206" s="129" t="str">
        <f t="shared" si="6"/>
        <v/>
      </c>
      <c r="J206" s="129" t="str">
        <f t="shared" si="7"/>
        <v/>
      </c>
    </row>
    <row r="207" spans="9:10" x14ac:dyDescent="0.25">
      <c r="I207" s="129" t="str">
        <f t="shared" si="6"/>
        <v/>
      </c>
      <c r="J207" s="129" t="str">
        <f t="shared" si="7"/>
        <v/>
      </c>
    </row>
    <row r="208" spans="9:10" x14ac:dyDescent="0.25">
      <c r="I208" s="129" t="str">
        <f t="shared" si="6"/>
        <v/>
      </c>
      <c r="J208" s="129" t="str">
        <f t="shared" si="7"/>
        <v/>
      </c>
    </row>
    <row r="209" spans="9:10" x14ac:dyDescent="0.25">
      <c r="I209" s="129" t="str">
        <f t="shared" si="6"/>
        <v/>
      </c>
      <c r="J209" s="129" t="str">
        <f t="shared" si="7"/>
        <v/>
      </c>
    </row>
    <row r="210" spans="9:10" x14ac:dyDescent="0.25">
      <c r="I210" s="129" t="str">
        <f t="shared" si="6"/>
        <v/>
      </c>
      <c r="J210" s="129" t="str">
        <f t="shared" si="7"/>
        <v/>
      </c>
    </row>
    <row r="211" spans="9:10" x14ac:dyDescent="0.25">
      <c r="I211" s="129" t="str">
        <f t="shared" si="6"/>
        <v/>
      </c>
      <c r="J211" s="129" t="str">
        <f t="shared" si="7"/>
        <v/>
      </c>
    </row>
    <row r="212" spans="9:10" x14ac:dyDescent="0.25">
      <c r="I212" s="129" t="str">
        <f t="shared" si="6"/>
        <v/>
      </c>
      <c r="J212" s="129" t="str">
        <f t="shared" si="7"/>
        <v/>
      </c>
    </row>
    <row r="213" spans="9:10" x14ac:dyDescent="0.25">
      <c r="I213" s="129" t="str">
        <f t="shared" si="6"/>
        <v/>
      </c>
      <c r="J213" s="129" t="str">
        <f t="shared" si="7"/>
        <v/>
      </c>
    </row>
    <row r="214" spans="9:10" x14ac:dyDescent="0.25">
      <c r="I214" s="129" t="str">
        <f t="shared" si="6"/>
        <v/>
      </c>
      <c r="J214" s="129" t="str">
        <f t="shared" si="7"/>
        <v/>
      </c>
    </row>
    <row r="215" spans="9:10" x14ac:dyDescent="0.25">
      <c r="I215" s="129" t="str">
        <f t="shared" si="6"/>
        <v/>
      </c>
      <c r="J215" s="129" t="str">
        <f t="shared" si="7"/>
        <v/>
      </c>
    </row>
    <row r="216" spans="9:10" x14ac:dyDescent="0.25">
      <c r="I216" s="129" t="str">
        <f t="shared" si="6"/>
        <v/>
      </c>
      <c r="J216" s="129" t="str">
        <f t="shared" si="7"/>
        <v/>
      </c>
    </row>
    <row r="217" spans="9:10" x14ac:dyDescent="0.25">
      <c r="I217" s="129" t="str">
        <f t="shared" si="6"/>
        <v/>
      </c>
      <c r="J217" s="129" t="str">
        <f t="shared" si="7"/>
        <v/>
      </c>
    </row>
    <row r="218" spans="9:10" x14ac:dyDescent="0.25">
      <c r="I218" s="129" t="str">
        <f t="shared" si="6"/>
        <v/>
      </c>
      <c r="J218" s="129" t="str">
        <f t="shared" si="7"/>
        <v/>
      </c>
    </row>
    <row r="219" spans="9:10" x14ac:dyDescent="0.25">
      <c r="I219" s="129" t="str">
        <f t="shared" si="6"/>
        <v/>
      </c>
      <c r="J219" s="129" t="str">
        <f t="shared" si="7"/>
        <v/>
      </c>
    </row>
    <row r="220" spans="9:10" x14ac:dyDescent="0.25">
      <c r="I220" s="129" t="str">
        <f t="shared" si="6"/>
        <v/>
      </c>
      <c r="J220" s="129" t="str">
        <f t="shared" si="7"/>
        <v/>
      </c>
    </row>
    <row r="221" spans="9:10" x14ac:dyDescent="0.25">
      <c r="I221" s="129" t="str">
        <f t="shared" si="6"/>
        <v/>
      </c>
      <c r="J221" s="129" t="str">
        <f t="shared" si="7"/>
        <v/>
      </c>
    </row>
    <row r="222" spans="9:10" x14ac:dyDescent="0.25">
      <c r="I222" s="129" t="str">
        <f t="shared" si="6"/>
        <v/>
      </c>
      <c r="J222" s="129" t="str">
        <f t="shared" si="7"/>
        <v/>
      </c>
    </row>
    <row r="223" spans="9:10" x14ac:dyDescent="0.25">
      <c r="I223" s="129" t="str">
        <f t="shared" si="6"/>
        <v/>
      </c>
      <c r="J223" s="129" t="str">
        <f t="shared" si="7"/>
        <v/>
      </c>
    </row>
    <row r="224" spans="9:10" x14ac:dyDescent="0.25">
      <c r="I224" s="129" t="str">
        <f t="shared" si="6"/>
        <v/>
      </c>
      <c r="J224" s="129" t="str">
        <f t="shared" si="7"/>
        <v/>
      </c>
    </row>
    <row r="225" spans="9:10" x14ac:dyDescent="0.25">
      <c r="I225" s="129" t="str">
        <f t="shared" si="6"/>
        <v/>
      </c>
      <c r="J225" s="129" t="str">
        <f t="shared" si="7"/>
        <v/>
      </c>
    </row>
    <row r="226" spans="9:10" x14ac:dyDescent="0.25">
      <c r="I226" s="129" t="str">
        <f t="shared" si="6"/>
        <v/>
      </c>
      <c r="J226" s="129" t="str">
        <f t="shared" si="7"/>
        <v/>
      </c>
    </row>
    <row r="227" spans="9:10" x14ac:dyDescent="0.25">
      <c r="I227" s="129" t="str">
        <f t="shared" si="6"/>
        <v/>
      </c>
      <c r="J227" s="129" t="str">
        <f t="shared" si="7"/>
        <v/>
      </c>
    </row>
    <row r="228" spans="9:10" x14ac:dyDescent="0.25">
      <c r="I228" s="129" t="str">
        <f t="shared" si="6"/>
        <v/>
      </c>
      <c r="J228" s="129" t="str">
        <f t="shared" si="7"/>
        <v/>
      </c>
    </row>
    <row r="229" spans="9:10" x14ac:dyDescent="0.25">
      <c r="I229" s="129" t="str">
        <f t="shared" si="6"/>
        <v/>
      </c>
      <c r="J229" s="129" t="str">
        <f t="shared" si="7"/>
        <v/>
      </c>
    </row>
    <row r="230" spans="9:10" x14ac:dyDescent="0.25">
      <c r="I230" s="129" t="str">
        <f t="shared" si="6"/>
        <v/>
      </c>
      <c r="J230" s="129" t="str">
        <f t="shared" si="7"/>
        <v/>
      </c>
    </row>
    <row r="231" spans="9:10" x14ac:dyDescent="0.25">
      <c r="I231" s="129" t="str">
        <f t="shared" si="6"/>
        <v/>
      </c>
      <c r="J231" s="129" t="str">
        <f t="shared" si="7"/>
        <v/>
      </c>
    </row>
    <row r="232" spans="9:10" x14ac:dyDescent="0.25">
      <c r="I232" s="129" t="str">
        <f t="shared" si="6"/>
        <v/>
      </c>
      <c r="J232" s="129" t="str">
        <f t="shared" si="7"/>
        <v/>
      </c>
    </row>
    <row r="233" spans="9:10" x14ac:dyDescent="0.25">
      <c r="I233" s="129" t="str">
        <f t="shared" si="6"/>
        <v/>
      </c>
      <c r="J233" s="129" t="str">
        <f t="shared" si="7"/>
        <v/>
      </c>
    </row>
    <row r="234" spans="9:10" x14ac:dyDescent="0.25">
      <c r="I234" s="129" t="str">
        <f t="shared" si="6"/>
        <v/>
      </c>
      <c r="J234" s="129" t="str">
        <f t="shared" si="7"/>
        <v/>
      </c>
    </row>
    <row r="235" spans="9:10" x14ac:dyDescent="0.25">
      <c r="I235" s="129" t="str">
        <f t="shared" si="6"/>
        <v/>
      </c>
      <c r="J235" s="129" t="str">
        <f t="shared" si="7"/>
        <v/>
      </c>
    </row>
    <row r="236" spans="9:10" x14ac:dyDescent="0.25">
      <c r="I236" s="129" t="str">
        <f t="shared" si="6"/>
        <v/>
      </c>
      <c r="J236" s="129" t="str">
        <f t="shared" si="7"/>
        <v/>
      </c>
    </row>
    <row r="237" spans="9:10" x14ac:dyDescent="0.25">
      <c r="I237" s="129" t="str">
        <f t="shared" si="6"/>
        <v/>
      </c>
      <c r="J237" s="129" t="str">
        <f t="shared" si="7"/>
        <v/>
      </c>
    </row>
    <row r="238" spans="9:10" x14ac:dyDescent="0.25">
      <c r="I238" s="129" t="str">
        <f t="shared" si="6"/>
        <v/>
      </c>
      <c r="J238" s="129" t="str">
        <f t="shared" si="7"/>
        <v/>
      </c>
    </row>
    <row r="239" spans="9:10" x14ac:dyDescent="0.25">
      <c r="I239" s="129" t="str">
        <f t="shared" si="6"/>
        <v/>
      </c>
      <c r="J239" s="129" t="str">
        <f t="shared" si="7"/>
        <v/>
      </c>
    </row>
    <row r="240" spans="9:10" x14ac:dyDescent="0.25">
      <c r="I240" s="129" t="str">
        <f t="shared" si="6"/>
        <v/>
      </c>
      <c r="J240" s="129" t="str">
        <f t="shared" si="7"/>
        <v/>
      </c>
    </row>
    <row r="241" spans="9:10" x14ac:dyDescent="0.25">
      <c r="I241" s="129" t="str">
        <f t="shared" si="6"/>
        <v/>
      </c>
      <c r="J241" s="129" t="str">
        <f t="shared" si="7"/>
        <v/>
      </c>
    </row>
    <row r="242" spans="9:10" x14ac:dyDescent="0.25">
      <c r="I242" s="129" t="str">
        <f t="shared" si="6"/>
        <v/>
      </c>
      <c r="J242" s="129" t="str">
        <f t="shared" si="7"/>
        <v/>
      </c>
    </row>
    <row r="243" spans="9:10" x14ac:dyDescent="0.25">
      <c r="I243" s="129" t="str">
        <f t="shared" si="6"/>
        <v/>
      </c>
      <c r="J243" s="129" t="str">
        <f t="shared" si="7"/>
        <v/>
      </c>
    </row>
    <row r="244" spans="9:10" x14ac:dyDescent="0.25">
      <c r="I244" s="129" t="str">
        <f t="shared" si="6"/>
        <v/>
      </c>
      <c r="J244" s="129" t="str">
        <f t="shared" si="7"/>
        <v/>
      </c>
    </row>
    <row r="245" spans="9:10" x14ac:dyDescent="0.25">
      <c r="I245" s="129" t="str">
        <f t="shared" si="6"/>
        <v/>
      </c>
      <c r="J245" s="129" t="str">
        <f t="shared" si="7"/>
        <v/>
      </c>
    </row>
    <row r="246" spans="9:10" x14ac:dyDescent="0.25">
      <c r="I246" s="129" t="str">
        <f t="shared" si="6"/>
        <v/>
      </c>
      <c r="J246" s="129" t="str">
        <f t="shared" si="7"/>
        <v/>
      </c>
    </row>
    <row r="247" spans="9:10" x14ac:dyDescent="0.25">
      <c r="I247" s="129" t="str">
        <f t="shared" si="6"/>
        <v/>
      </c>
      <c r="J247" s="129" t="str">
        <f t="shared" si="7"/>
        <v/>
      </c>
    </row>
    <row r="248" spans="9:10" x14ac:dyDescent="0.25">
      <c r="I248" s="129" t="str">
        <f t="shared" si="6"/>
        <v/>
      </c>
      <c r="J248" s="129" t="str">
        <f t="shared" si="7"/>
        <v/>
      </c>
    </row>
    <row r="249" spans="9:10" x14ac:dyDescent="0.25">
      <c r="I249" s="129" t="str">
        <f t="shared" si="6"/>
        <v/>
      </c>
      <c r="J249" s="129" t="str">
        <f t="shared" si="7"/>
        <v/>
      </c>
    </row>
    <row r="250" spans="9:10" x14ac:dyDescent="0.25">
      <c r="I250" s="129" t="str">
        <f t="shared" si="6"/>
        <v/>
      </c>
      <c r="J250" s="129" t="str">
        <f t="shared" si="7"/>
        <v/>
      </c>
    </row>
    <row r="251" spans="9:10" x14ac:dyDescent="0.25">
      <c r="I251" s="129" t="str">
        <f t="shared" si="6"/>
        <v/>
      </c>
      <c r="J251" s="129" t="str">
        <f t="shared" si="7"/>
        <v/>
      </c>
    </row>
    <row r="252" spans="9:10" x14ac:dyDescent="0.25">
      <c r="I252" s="129" t="str">
        <f t="shared" si="6"/>
        <v/>
      </c>
      <c r="J252" s="129" t="str">
        <f t="shared" si="7"/>
        <v/>
      </c>
    </row>
    <row r="253" spans="9:10" x14ac:dyDescent="0.25">
      <c r="I253" s="129" t="str">
        <f t="shared" si="6"/>
        <v/>
      </c>
      <c r="J253" s="129" t="str">
        <f t="shared" si="7"/>
        <v/>
      </c>
    </row>
    <row r="254" spans="9:10" x14ac:dyDescent="0.25">
      <c r="I254" s="129" t="str">
        <f t="shared" si="6"/>
        <v/>
      </c>
      <c r="J254" s="129" t="str">
        <f t="shared" si="7"/>
        <v/>
      </c>
    </row>
    <row r="255" spans="9:10" x14ac:dyDescent="0.25">
      <c r="I255" s="129" t="str">
        <f t="shared" si="6"/>
        <v/>
      </c>
      <c r="J255" s="129" t="str">
        <f t="shared" si="7"/>
        <v/>
      </c>
    </row>
    <row r="256" spans="9:10" x14ac:dyDescent="0.25">
      <c r="I256" s="129" t="str">
        <f t="shared" si="6"/>
        <v/>
      </c>
      <c r="J256" s="129" t="str">
        <f t="shared" si="7"/>
        <v/>
      </c>
    </row>
    <row r="257" spans="9:10" x14ac:dyDescent="0.25">
      <c r="I257" s="129" t="str">
        <f t="shared" si="6"/>
        <v/>
      </c>
      <c r="J257" s="129" t="str">
        <f t="shared" si="7"/>
        <v/>
      </c>
    </row>
    <row r="258" spans="9:10" x14ac:dyDescent="0.25">
      <c r="I258" s="129" t="str">
        <f t="shared" si="6"/>
        <v/>
      </c>
      <c r="J258" s="129" t="str">
        <f t="shared" si="7"/>
        <v/>
      </c>
    </row>
    <row r="259" spans="9:10" x14ac:dyDescent="0.25">
      <c r="I259" s="129" t="str">
        <f t="shared" si="6"/>
        <v/>
      </c>
      <c r="J259" s="129" t="str">
        <f t="shared" si="7"/>
        <v/>
      </c>
    </row>
    <row r="260" spans="9:10" x14ac:dyDescent="0.25">
      <c r="I260" s="129" t="str">
        <f t="shared" si="6"/>
        <v/>
      </c>
      <c r="J260" s="129" t="str">
        <f t="shared" si="7"/>
        <v/>
      </c>
    </row>
    <row r="261" spans="9:10" x14ac:dyDescent="0.25">
      <c r="I261" s="129" t="str">
        <f t="shared" si="6"/>
        <v/>
      </c>
      <c r="J261" s="129" t="str">
        <f t="shared" si="7"/>
        <v/>
      </c>
    </row>
    <row r="262" spans="9:10" x14ac:dyDescent="0.25">
      <c r="I262" s="129" t="str">
        <f t="shared" si="6"/>
        <v/>
      </c>
      <c r="J262" s="129" t="str">
        <f t="shared" si="7"/>
        <v/>
      </c>
    </row>
    <row r="263" spans="9:10" x14ac:dyDescent="0.25">
      <c r="I263" s="129" t="str">
        <f t="shared" si="6"/>
        <v/>
      </c>
      <c r="J263" s="129" t="str">
        <f t="shared" si="7"/>
        <v/>
      </c>
    </row>
    <row r="264" spans="9:10" x14ac:dyDescent="0.25">
      <c r="I264" s="129" t="str">
        <f t="shared" si="6"/>
        <v/>
      </c>
      <c r="J264" s="129" t="str">
        <f t="shared" si="7"/>
        <v/>
      </c>
    </row>
    <row r="265" spans="9:10" x14ac:dyDescent="0.25">
      <c r="I265" s="129" t="str">
        <f t="shared" si="6"/>
        <v/>
      </c>
      <c r="J265" s="129" t="str">
        <f t="shared" si="7"/>
        <v/>
      </c>
    </row>
    <row r="266" spans="9:10" x14ac:dyDescent="0.25">
      <c r="I266" s="129" t="str">
        <f t="shared" ref="I266:I316" si="8">+IF(G266&gt;0,H266/G266,"")</f>
        <v/>
      </c>
      <c r="J266" s="129" t="str">
        <f t="shared" ref="J266:J329" si="9">IF(I266="","",IF(I266&lt;=0.5,"Avance bajo",(IF(AND(I266&gt;0.5,I266&lt;=0.75),"Avance medio",IF(AND(I266&gt;0.75,I266&lt;=0.95),"Avance alto",IF(AND(I266&gt;0.95,I266&lt;=1),"Avance sobresaliente",IF(I266&gt;1,"Sobre ejecutado","")))))))</f>
        <v/>
      </c>
    </row>
    <row r="267" spans="9:10" x14ac:dyDescent="0.25">
      <c r="I267" s="129" t="str">
        <f t="shared" si="8"/>
        <v/>
      </c>
      <c r="J267" s="129" t="str">
        <f t="shared" si="9"/>
        <v/>
      </c>
    </row>
    <row r="268" spans="9:10" x14ac:dyDescent="0.25">
      <c r="I268" s="129" t="str">
        <f t="shared" si="8"/>
        <v/>
      </c>
      <c r="J268" s="129" t="str">
        <f t="shared" si="9"/>
        <v/>
      </c>
    </row>
    <row r="269" spans="9:10" x14ac:dyDescent="0.25">
      <c r="I269" s="129" t="str">
        <f t="shared" si="8"/>
        <v/>
      </c>
      <c r="J269" s="129" t="str">
        <f t="shared" si="9"/>
        <v/>
      </c>
    </row>
    <row r="270" spans="9:10" x14ac:dyDescent="0.25">
      <c r="I270" s="129" t="str">
        <f t="shared" si="8"/>
        <v/>
      </c>
      <c r="J270" s="129" t="str">
        <f t="shared" si="9"/>
        <v/>
      </c>
    </row>
    <row r="271" spans="9:10" x14ac:dyDescent="0.25">
      <c r="I271" s="129" t="str">
        <f t="shared" si="8"/>
        <v/>
      </c>
      <c r="J271" s="129" t="str">
        <f t="shared" si="9"/>
        <v/>
      </c>
    </row>
    <row r="272" spans="9:10" x14ac:dyDescent="0.25">
      <c r="I272" s="129" t="str">
        <f t="shared" si="8"/>
        <v/>
      </c>
      <c r="J272" s="129" t="str">
        <f t="shared" si="9"/>
        <v/>
      </c>
    </row>
    <row r="273" spans="9:10" x14ac:dyDescent="0.25">
      <c r="I273" s="129" t="str">
        <f t="shared" si="8"/>
        <v/>
      </c>
      <c r="J273" s="129" t="str">
        <f t="shared" si="9"/>
        <v/>
      </c>
    </row>
    <row r="274" spans="9:10" x14ac:dyDescent="0.25">
      <c r="I274" s="129" t="str">
        <f t="shared" si="8"/>
        <v/>
      </c>
      <c r="J274" s="129" t="str">
        <f t="shared" si="9"/>
        <v/>
      </c>
    </row>
    <row r="275" spans="9:10" x14ac:dyDescent="0.25">
      <c r="I275" s="129" t="str">
        <f t="shared" si="8"/>
        <v/>
      </c>
      <c r="J275" s="129" t="str">
        <f t="shared" si="9"/>
        <v/>
      </c>
    </row>
    <row r="276" spans="9:10" x14ac:dyDescent="0.25">
      <c r="I276" s="129" t="str">
        <f t="shared" si="8"/>
        <v/>
      </c>
      <c r="J276" s="129" t="str">
        <f t="shared" si="9"/>
        <v/>
      </c>
    </row>
    <row r="277" spans="9:10" x14ac:dyDescent="0.25">
      <c r="I277" s="129" t="str">
        <f t="shared" si="8"/>
        <v/>
      </c>
      <c r="J277" s="129" t="str">
        <f t="shared" si="9"/>
        <v/>
      </c>
    </row>
    <row r="278" spans="9:10" x14ac:dyDescent="0.25">
      <c r="I278" s="129" t="str">
        <f t="shared" si="8"/>
        <v/>
      </c>
      <c r="J278" s="129" t="str">
        <f t="shared" si="9"/>
        <v/>
      </c>
    </row>
    <row r="279" spans="9:10" x14ac:dyDescent="0.25">
      <c r="I279" s="129" t="str">
        <f t="shared" si="8"/>
        <v/>
      </c>
      <c r="J279" s="129" t="str">
        <f t="shared" si="9"/>
        <v/>
      </c>
    </row>
    <row r="280" spans="9:10" x14ac:dyDescent="0.25">
      <c r="I280" s="129" t="str">
        <f t="shared" si="8"/>
        <v/>
      </c>
      <c r="J280" s="129" t="str">
        <f t="shared" si="9"/>
        <v/>
      </c>
    </row>
    <row r="281" spans="9:10" x14ac:dyDescent="0.25">
      <c r="I281" s="129" t="str">
        <f t="shared" si="8"/>
        <v/>
      </c>
      <c r="J281" s="129" t="str">
        <f t="shared" si="9"/>
        <v/>
      </c>
    </row>
    <row r="282" spans="9:10" x14ac:dyDescent="0.25">
      <c r="I282" s="129" t="str">
        <f t="shared" si="8"/>
        <v/>
      </c>
      <c r="J282" s="129" t="str">
        <f t="shared" si="9"/>
        <v/>
      </c>
    </row>
    <row r="283" spans="9:10" x14ac:dyDescent="0.25">
      <c r="I283" s="129" t="str">
        <f t="shared" si="8"/>
        <v/>
      </c>
      <c r="J283" s="129" t="str">
        <f t="shared" si="9"/>
        <v/>
      </c>
    </row>
    <row r="284" spans="9:10" x14ac:dyDescent="0.25">
      <c r="I284" s="129" t="str">
        <f t="shared" si="8"/>
        <v/>
      </c>
      <c r="J284" s="129" t="str">
        <f t="shared" si="9"/>
        <v/>
      </c>
    </row>
    <row r="285" spans="9:10" x14ac:dyDescent="0.25">
      <c r="I285" s="129" t="str">
        <f t="shared" si="8"/>
        <v/>
      </c>
      <c r="J285" s="129" t="str">
        <f t="shared" si="9"/>
        <v/>
      </c>
    </row>
    <row r="286" spans="9:10" x14ac:dyDescent="0.25">
      <c r="I286" s="129" t="str">
        <f t="shared" si="8"/>
        <v/>
      </c>
      <c r="J286" s="129" t="str">
        <f t="shared" si="9"/>
        <v/>
      </c>
    </row>
    <row r="287" spans="9:10" x14ac:dyDescent="0.25">
      <c r="I287" s="129" t="str">
        <f t="shared" si="8"/>
        <v/>
      </c>
      <c r="J287" s="129" t="str">
        <f t="shared" si="9"/>
        <v/>
      </c>
    </row>
    <row r="288" spans="9:10" x14ac:dyDescent="0.25">
      <c r="I288" s="129" t="str">
        <f t="shared" si="8"/>
        <v/>
      </c>
      <c r="J288" s="129" t="str">
        <f t="shared" si="9"/>
        <v/>
      </c>
    </row>
    <row r="289" spans="9:10" x14ac:dyDescent="0.25">
      <c r="I289" s="129" t="str">
        <f t="shared" si="8"/>
        <v/>
      </c>
      <c r="J289" s="129" t="str">
        <f t="shared" si="9"/>
        <v/>
      </c>
    </row>
    <row r="290" spans="9:10" x14ac:dyDescent="0.25">
      <c r="I290" s="129" t="str">
        <f t="shared" si="8"/>
        <v/>
      </c>
      <c r="J290" s="129" t="str">
        <f t="shared" si="9"/>
        <v/>
      </c>
    </row>
    <row r="291" spans="9:10" x14ac:dyDescent="0.25">
      <c r="I291" s="129" t="str">
        <f t="shared" si="8"/>
        <v/>
      </c>
      <c r="J291" s="129" t="str">
        <f t="shared" si="9"/>
        <v/>
      </c>
    </row>
    <row r="292" spans="9:10" x14ac:dyDescent="0.25">
      <c r="I292" s="129" t="str">
        <f t="shared" si="8"/>
        <v/>
      </c>
      <c r="J292" s="129" t="str">
        <f t="shared" si="9"/>
        <v/>
      </c>
    </row>
    <row r="293" spans="9:10" x14ac:dyDescent="0.25">
      <c r="I293" s="129" t="str">
        <f t="shared" si="8"/>
        <v/>
      </c>
      <c r="J293" s="129" t="str">
        <f t="shared" si="9"/>
        <v/>
      </c>
    </row>
    <row r="294" spans="9:10" x14ac:dyDescent="0.25">
      <c r="I294" s="129" t="str">
        <f t="shared" si="8"/>
        <v/>
      </c>
      <c r="J294" s="129" t="str">
        <f t="shared" si="9"/>
        <v/>
      </c>
    </row>
    <row r="295" spans="9:10" x14ac:dyDescent="0.25">
      <c r="I295" s="129" t="str">
        <f t="shared" si="8"/>
        <v/>
      </c>
      <c r="J295" s="129" t="str">
        <f t="shared" si="9"/>
        <v/>
      </c>
    </row>
    <row r="296" spans="9:10" x14ac:dyDescent="0.25">
      <c r="I296" s="129" t="str">
        <f t="shared" si="8"/>
        <v/>
      </c>
      <c r="J296" s="129" t="str">
        <f t="shared" si="9"/>
        <v/>
      </c>
    </row>
    <row r="297" spans="9:10" x14ac:dyDescent="0.25">
      <c r="I297" s="129" t="str">
        <f t="shared" si="8"/>
        <v/>
      </c>
      <c r="J297" s="129" t="str">
        <f t="shared" si="9"/>
        <v/>
      </c>
    </row>
    <row r="298" spans="9:10" x14ac:dyDescent="0.25">
      <c r="I298" s="129" t="str">
        <f t="shared" si="8"/>
        <v/>
      </c>
      <c r="J298" s="129" t="str">
        <f t="shared" si="9"/>
        <v/>
      </c>
    </row>
    <row r="299" spans="9:10" x14ac:dyDescent="0.25">
      <c r="I299" s="129" t="str">
        <f t="shared" si="8"/>
        <v/>
      </c>
      <c r="J299" s="129" t="str">
        <f t="shared" si="9"/>
        <v/>
      </c>
    </row>
    <row r="300" spans="9:10" x14ac:dyDescent="0.25">
      <c r="I300" s="129" t="str">
        <f t="shared" si="8"/>
        <v/>
      </c>
      <c r="J300" s="129" t="str">
        <f t="shared" si="9"/>
        <v/>
      </c>
    </row>
    <row r="301" spans="9:10" x14ac:dyDescent="0.25">
      <c r="I301" s="129" t="str">
        <f t="shared" si="8"/>
        <v/>
      </c>
      <c r="J301" s="129" t="str">
        <f t="shared" si="9"/>
        <v/>
      </c>
    </row>
    <row r="302" spans="9:10" x14ac:dyDescent="0.25">
      <c r="I302" s="129" t="str">
        <f t="shared" si="8"/>
        <v/>
      </c>
      <c r="J302" s="129" t="str">
        <f t="shared" si="9"/>
        <v/>
      </c>
    </row>
    <row r="303" spans="9:10" x14ac:dyDescent="0.25">
      <c r="I303" s="129" t="str">
        <f t="shared" si="8"/>
        <v/>
      </c>
      <c r="J303" s="129" t="str">
        <f t="shared" si="9"/>
        <v/>
      </c>
    </row>
    <row r="304" spans="9:10" x14ac:dyDescent="0.25">
      <c r="I304" s="129" t="str">
        <f t="shared" si="8"/>
        <v/>
      </c>
      <c r="J304" s="129" t="str">
        <f t="shared" si="9"/>
        <v/>
      </c>
    </row>
    <row r="305" spans="9:10" x14ac:dyDescent="0.25">
      <c r="I305" s="129" t="str">
        <f t="shared" si="8"/>
        <v/>
      </c>
      <c r="J305" s="129" t="str">
        <f t="shared" si="9"/>
        <v/>
      </c>
    </row>
    <row r="306" spans="9:10" x14ac:dyDescent="0.25">
      <c r="I306" s="129" t="str">
        <f t="shared" si="8"/>
        <v/>
      </c>
      <c r="J306" s="129" t="str">
        <f t="shared" si="9"/>
        <v/>
      </c>
    </row>
    <row r="307" spans="9:10" x14ac:dyDescent="0.25">
      <c r="I307" s="129" t="str">
        <f t="shared" si="8"/>
        <v/>
      </c>
      <c r="J307" s="129" t="str">
        <f t="shared" si="9"/>
        <v/>
      </c>
    </row>
    <row r="308" spans="9:10" x14ac:dyDescent="0.25">
      <c r="I308" s="129" t="str">
        <f t="shared" si="8"/>
        <v/>
      </c>
      <c r="J308" s="129" t="str">
        <f t="shared" si="9"/>
        <v/>
      </c>
    </row>
    <row r="309" spans="9:10" x14ac:dyDescent="0.25">
      <c r="I309" s="129" t="str">
        <f t="shared" si="8"/>
        <v/>
      </c>
      <c r="J309" s="129" t="str">
        <f t="shared" si="9"/>
        <v/>
      </c>
    </row>
    <row r="310" spans="9:10" x14ac:dyDescent="0.25">
      <c r="I310" s="129" t="str">
        <f t="shared" si="8"/>
        <v/>
      </c>
      <c r="J310" s="129" t="str">
        <f t="shared" si="9"/>
        <v/>
      </c>
    </row>
    <row r="311" spans="9:10" x14ac:dyDescent="0.25">
      <c r="I311" s="129" t="str">
        <f t="shared" si="8"/>
        <v/>
      </c>
      <c r="J311" s="129" t="str">
        <f t="shared" si="9"/>
        <v/>
      </c>
    </row>
    <row r="312" spans="9:10" x14ac:dyDescent="0.25">
      <c r="I312" s="129" t="str">
        <f t="shared" si="8"/>
        <v/>
      </c>
      <c r="J312" s="129" t="str">
        <f t="shared" si="9"/>
        <v/>
      </c>
    </row>
    <row r="313" spans="9:10" x14ac:dyDescent="0.25">
      <c r="I313" s="129" t="str">
        <f t="shared" si="8"/>
        <v/>
      </c>
      <c r="J313" s="129" t="str">
        <f t="shared" si="9"/>
        <v/>
      </c>
    </row>
    <row r="314" spans="9:10" x14ac:dyDescent="0.25">
      <c r="I314" s="129" t="str">
        <f t="shared" si="8"/>
        <v/>
      </c>
      <c r="J314" s="129" t="str">
        <f t="shared" si="9"/>
        <v/>
      </c>
    </row>
    <row r="315" spans="9:10" x14ac:dyDescent="0.25">
      <c r="I315" s="129" t="str">
        <f t="shared" si="8"/>
        <v/>
      </c>
      <c r="J315" s="129" t="str">
        <f t="shared" si="9"/>
        <v/>
      </c>
    </row>
    <row r="316" spans="9:10" x14ac:dyDescent="0.25">
      <c r="I316" s="129" t="str">
        <f t="shared" si="8"/>
        <v/>
      </c>
      <c r="J316" s="129" t="str">
        <f t="shared" si="9"/>
        <v/>
      </c>
    </row>
    <row r="317" spans="9:10" x14ac:dyDescent="0.25">
      <c r="I317" s="122" t="str">
        <f t="shared" ref="I317:I380" si="10">+IF(F317&gt;0,H317/F317,"")</f>
        <v/>
      </c>
      <c r="J317" s="129" t="str">
        <f t="shared" si="9"/>
        <v/>
      </c>
    </row>
    <row r="318" spans="9:10" x14ac:dyDescent="0.25">
      <c r="I318" s="122" t="str">
        <f t="shared" si="10"/>
        <v/>
      </c>
      <c r="J318" s="129" t="str">
        <f t="shared" si="9"/>
        <v/>
      </c>
    </row>
    <row r="319" spans="9:10" x14ac:dyDescent="0.25">
      <c r="I319" s="122" t="str">
        <f t="shared" si="10"/>
        <v/>
      </c>
      <c r="J319" s="129" t="str">
        <f t="shared" si="9"/>
        <v/>
      </c>
    </row>
    <row r="320" spans="9:10" x14ac:dyDescent="0.25">
      <c r="I320" s="122" t="str">
        <f t="shared" si="10"/>
        <v/>
      </c>
      <c r="J320" s="129" t="str">
        <f t="shared" si="9"/>
        <v/>
      </c>
    </row>
    <row r="321" spans="9:10" x14ac:dyDescent="0.25">
      <c r="I321" s="122" t="str">
        <f t="shared" si="10"/>
        <v/>
      </c>
      <c r="J321" s="129" t="str">
        <f t="shared" si="9"/>
        <v/>
      </c>
    </row>
    <row r="322" spans="9:10" x14ac:dyDescent="0.25">
      <c r="I322" s="122" t="str">
        <f t="shared" si="10"/>
        <v/>
      </c>
      <c r="J322" s="129" t="str">
        <f t="shared" si="9"/>
        <v/>
      </c>
    </row>
    <row r="323" spans="9:10" x14ac:dyDescent="0.25">
      <c r="I323" s="122" t="str">
        <f t="shared" si="10"/>
        <v/>
      </c>
      <c r="J323" s="129" t="str">
        <f t="shared" si="9"/>
        <v/>
      </c>
    </row>
    <row r="324" spans="9:10" x14ac:dyDescent="0.25">
      <c r="I324" s="122" t="str">
        <f t="shared" si="10"/>
        <v/>
      </c>
      <c r="J324" s="129" t="str">
        <f t="shared" si="9"/>
        <v/>
      </c>
    </row>
    <row r="325" spans="9:10" x14ac:dyDescent="0.25">
      <c r="I325" s="122" t="str">
        <f t="shared" si="10"/>
        <v/>
      </c>
      <c r="J325" s="129" t="str">
        <f t="shared" si="9"/>
        <v/>
      </c>
    </row>
    <row r="326" spans="9:10" x14ac:dyDescent="0.25">
      <c r="I326" s="122" t="str">
        <f t="shared" si="10"/>
        <v/>
      </c>
      <c r="J326" s="129" t="str">
        <f t="shared" si="9"/>
        <v/>
      </c>
    </row>
    <row r="327" spans="9:10" x14ac:dyDescent="0.25">
      <c r="I327" s="122" t="str">
        <f t="shared" si="10"/>
        <v/>
      </c>
      <c r="J327" s="129" t="str">
        <f t="shared" si="9"/>
        <v/>
      </c>
    </row>
    <row r="328" spans="9:10" x14ac:dyDescent="0.25">
      <c r="I328" s="122" t="str">
        <f t="shared" si="10"/>
        <v/>
      </c>
      <c r="J328" s="129" t="str">
        <f t="shared" si="9"/>
        <v/>
      </c>
    </row>
    <row r="329" spans="9:10" x14ac:dyDescent="0.25">
      <c r="I329" s="122" t="str">
        <f t="shared" si="10"/>
        <v/>
      </c>
      <c r="J329" s="129" t="str">
        <f t="shared" si="9"/>
        <v/>
      </c>
    </row>
    <row r="330" spans="9:10" x14ac:dyDescent="0.25">
      <c r="I330" s="122" t="str">
        <f t="shared" si="10"/>
        <v/>
      </c>
      <c r="J330" s="129" t="str">
        <f t="shared" ref="J330:J393" si="11">IF(I330="","",IF(I330&lt;=0.5,"Avance bajo",(IF(AND(I330&gt;0.5,I330&lt;=0.75),"Avance medio",IF(AND(I330&gt;0.75,I330&lt;=0.95),"Avance alto",IF(AND(I330&gt;0.95,I330&lt;=1),"Avance sobresaliente",IF(I330&gt;1,"Sobre ejecutado","")))))))</f>
        <v/>
      </c>
    </row>
    <row r="331" spans="9:10" x14ac:dyDescent="0.25">
      <c r="I331" s="122" t="str">
        <f t="shared" si="10"/>
        <v/>
      </c>
      <c r="J331" s="129" t="str">
        <f t="shared" si="11"/>
        <v/>
      </c>
    </row>
    <row r="332" spans="9:10" x14ac:dyDescent="0.25">
      <c r="I332" s="122" t="str">
        <f t="shared" si="10"/>
        <v/>
      </c>
      <c r="J332" s="129" t="str">
        <f t="shared" si="11"/>
        <v/>
      </c>
    </row>
    <row r="333" spans="9:10" x14ac:dyDescent="0.25">
      <c r="I333" s="122" t="str">
        <f t="shared" si="10"/>
        <v/>
      </c>
      <c r="J333" s="129" t="str">
        <f t="shared" si="11"/>
        <v/>
      </c>
    </row>
    <row r="334" spans="9:10" x14ac:dyDescent="0.25">
      <c r="I334" s="122" t="str">
        <f t="shared" si="10"/>
        <v/>
      </c>
      <c r="J334" s="129" t="str">
        <f t="shared" si="11"/>
        <v/>
      </c>
    </row>
    <row r="335" spans="9:10" x14ac:dyDescent="0.25">
      <c r="I335" s="122" t="str">
        <f t="shared" si="10"/>
        <v/>
      </c>
      <c r="J335" s="129" t="str">
        <f t="shared" si="11"/>
        <v/>
      </c>
    </row>
    <row r="336" spans="9:10" x14ac:dyDescent="0.25">
      <c r="I336" s="122" t="str">
        <f t="shared" si="10"/>
        <v/>
      </c>
      <c r="J336" s="129" t="str">
        <f t="shared" si="11"/>
        <v/>
      </c>
    </row>
    <row r="337" spans="9:10" x14ac:dyDescent="0.25">
      <c r="I337" s="122" t="str">
        <f t="shared" si="10"/>
        <v/>
      </c>
      <c r="J337" s="129" t="str">
        <f t="shared" si="11"/>
        <v/>
      </c>
    </row>
    <row r="338" spans="9:10" x14ac:dyDescent="0.25">
      <c r="I338" s="122" t="str">
        <f t="shared" si="10"/>
        <v/>
      </c>
      <c r="J338" s="129" t="str">
        <f t="shared" si="11"/>
        <v/>
      </c>
    </row>
    <row r="339" spans="9:10" x14ac:dyDescent="0.25">
      <c r="I339" s="122" t="str">
        <f t="shared" si="10"/>
        <v/>
      </c>
      <c r="J339" s="129" t="str">
        <f t="shared" si="11"/>
        <v/>
      </c>
    </row>
    <row r="340" spans="9:10" x14ac:dyDescent="0.25">
      <c r="I340" s="122" t="str">
        <f t="shared" si="10"/>
        <v/>
      </c>
      <c r="J340" s="129" t="str">
        <f t="shared" si="11"/>
        <v/>
      </c>
    </row>
    <row r="341" spans="9:10" x14ac:dyDescent="0.25">
      <c r="I341" s="122" t="str">
        <f t="shared" si="10"/>
        <v/>
      </c>
      <c r="J341" s="129" t="str">
        <f t="shared" si="11"/>
        <v/>
      </c>
    </row>
    <row r="342" spans="9:10" x14ac:dyDescent="0.25">
      <c r="I342" s="122" t="str">
        <f t="shared" si="10"/>
        <v/>
      </c>
      <c r="J342" s="129" t="str">
        <f t="shared" si="11"/>
        <v/>
      </c>
    </row>
    <row r="343" spans="9:10" x14ac:dyDescent="0.25">
      <c r="I343" s="122" t="str">
        <f t="shared" si="10"/>
        <v/>
      </c>
      <c r="J343" s="129" t="str">
        <f t="shared" si="11"/>
        <v/>
      </c>
    </row>
    <row r="344" spans="9:10" x14ac:dyDescent="0.25">
      <c r="I344" s="122" t="str">
        <f t="shared" si="10"/>
        <v/>
      </c>
      <c r="J344" s="129" t="str">
        <f t="shared" si="11"/>
        <v/>
      </c>
    </row>
    <row r="345" spans="9:10" x14ac:dyDescent="0.25">
      <c r="I345" s="122" t="str">
        <f t="shared" si="10"/>
        <v/>
      </c>
      <c r="J345" s="129" t="str">
        <f t="shared" si="11"/>
        <v/>
      </c>
    </row>
    <row r="346" spans="9:10" x14ac:dyDescent="0.25">
      <c r="I346" s="122" t="str">
        <f t="shared" si="10"/>
        <v/>
      </c>
      <c r="J346" s="129" t="str">
        <f t="shared" si="11"/>
        <v/>
      </c>
    </row>
    <row r="347" spans="9:10" x14ac:dyDescent="0.25">
      <c r="I347" s="122" t="str">
        <f t="shared" si="10"/>
        <v/>
      </c>
      <c r="J347" s="129" t="str">
        <f t="shared" si="11"/>
        <v/>
      </c>
    </row>
    <row r="348" spans="9:10" x14ac:dyDescent="0.25">
      <c r="I348" s="122" t="str">
        <f t="shared" si="10"/>
        <v/>
      </c>
      <c r="J348" s="129" t="str">
        <f t="shared" si="11"/>
        <v/>
      </c>
    </row>
    <row r="349" spans="9:10" x14ac:dyDescent="0.25">
      <c r="I349" s="122" t="str">
        <f t="shared" si="10"/>
        <v/>
      </c>
      <c r="J349" s="129" t="str">
        <f t="shared" si="11"/>
        <v/>
      </c>
    </row>
    <row r="350" spans="9:10" x14ac:dyDescent="0.25">
      <c r="I350" s="122" t="str">
        <f t="shared" si="10"/>
        <v/>
      </c>
      <c r="J350" s="129" t="str">
        <f t="shared" si="11"/>
        <v/>
      </c>
    </row>
    <row r="351" spans="9:10" x14ac:dyDescent="0.25">
      <c r="I351" s="122" t="str">
        <f t="shared" si="10"/>
        <v/>
      </c>
      <c r="J351" s="129" t="str">
        <f t="shared" si="11"/>
        <v/>
      </c>
    </row>
    <row r="352" spans="9:10" x14ac:dyDescent="0.25">
      <c r="I352" s="122" t="str">
        <f t="shared" si="10"/>
        <v/>
      </c>
      <c r="J352" s="129" t="str">
        <f t="shared" si="11"/>
        <v/>
      </c>
    </row>
    <row r="353" spans="9:10" x14ac:dyDescent="0.25">
      <c r="I353" s="122" t="str">
        <f t="shared" si="10"/>
        <v/>
      </c>
      <c r="J353" s="129" t="str">
        <f t="shared" si="11"/>
        <v/>
      </c>
    </row>
    <row r="354" spans="9:10" x14ac:dyDescent="0.25">
      <c r="I354" s="122" t="str">
        <f t="shared" si="10"/>
        <v/>
      </c>
      <c r="J354" s="129" t="str">
        <f t="shared" si="11"/>
        <v/>
      </c>
    </row>
    <row r="355" spans="9:10" x14ac:dyDescent="0.25">
      <c r="I355" s="122" t="str">
        <f t="shared" si="10"/>
        <v/>
      </c>
      <c r="J355" s="129" t="str">
        <f t="shared" si="11"/>
        <v/>
      </c>
    </row>
    <row r="356" spans="9:10" x14ac:dyDescent="0.25">
      <c r="I356" s="122" t="str">
        <f t="shared" si="10"/>
        <v/>
      </c>
      <c r="J356" s="129" t="str">
        <f t="shared" si="11"/>
        <v/>
      </c>
    </row>
    <row r="357" spans="9:10" x14ac:dyDescent="0.25">
      <c r="I357" s="122" t="str">
        <f t="shared" si="10"/>
        <v/>
      </c>
      <c r="J357" s="129" t="str">
        <f t="shared" si="11"/>
        <v/>
      </c>
    </row>
    <row r="358" spans="9:10" x14ac:dyDescent="0.25">
      <c r="I358" s="122" t="str">
        <f t="shared" si="10"/>
        <v/>
      </c>
      <c r="J358" s="129" t="str">
        <f t="shared" si="11"/>
        <v/>
      </c>
    </row>
    <row r="359" spans="9:10" x14ac:dyDescent="0.25">
      <c r="I359" s="122" t="str">
        <f t="shared" si="10"/>
        <v/>
      </c>
      <c r="J359" s="129" t="str">
        <f t="shared" si="11"/>
        <v/>
      </c>
    </row>
    <row r="360" spans="9:10" x14ac:dyDescent="0.25">
      <c r="I360" s="122" t="str">
        <f t="shared" si="10"/>
        <v/>
      </c>
      <c r="J360" s="129" t="str">
        <f t="shared" si="11"/>
        <v/>
      </c>
    </row>
    <row r="361" spans="9:10" x14ac:dyDescent="0.25">
      <c r="I361" s="122" t="str">
        <f t="shared" si="10"/>
        <v/>
      </c>
      <c r="J361" s="129" t="str">
        <f t="shared" si="11"/>
        <v/>
      </c>
    </row>
    <row r="362" spans="9:10" x14ac:dyDescent="0.25">
      <c r="I362" s="122" t="str">
        <f t="shared" si="10"/>
        <v/>
      </c>
      <c r="J362" s="129" t="str">
        <f t="shared" si="11"/>
        <v/>
      </c>
    </row>
    <row r="363" spans="9:10" x14ac:dyDescent="0.25">
      <c r="I363" s="122" t="str">
        <f t="shared" si="10"/>
        <v/>
      </c>
      <c r="J363" s="129" t="str">
        <f t="shared" si="11"/>
        <v/>
      </c>
    </row>
    <row r="364" spans="9:10" x14ac:dyDescent="0.25">
      <c r="I364" s="122" t="str">
        <f t="shared" si="10"/>
        <v/>
      </c>
      <c r="J364" s="129" t="str">
        <f t="shared" si="11"/>
        <v/>
      </c>
    </row>
    <row r="365" spans="9:10" x14ac:dyDescent="0.25">
      <c r="I365" s="122" t="str">
        <f t="shared" si="10"/>
        <v/>
      </c>
      <c r="J365" s="129" t="str">
        <f t="shared" si="11"/>
        <v/>
      </c>
    </row>
    <row r="366" spans="9:10" x14ac:dyDescent="0.25">
      <c r="I366" s="122" t="str">
        <f t="shared" si="10"/>
        <v/>
      </c>
      <c r="J366" s="129" t="str">
        <f t="shared" si="11"/>
        <v/>
      </c>
    </row>
    <row r="367" spans="9:10" x14ac:dyDescent="0.25">
      <c r="I367" s="122" t="str">
        <f t="shared" si="10"/>
        <v/>
      </c>
      <c r="J367" s="129" t="str">
        <f t="shared" si="11"/>
        <v/>
      </c>
    </row>
    <row r="368" spans="9:10" x14ac:dyDescent="0.25">
      <c r="I368" s="122" t="str">
        <f t="shared" si="10"/>
        <v/>
      </c>
      <c r="J368" s="129" t="str">
        <f t="shared" si="11"/>
        <v/>
      </c>
    </row>
    <row r="369" spans="9:10" x14ac:dyDescent="0.25">
      <c r="I369" s="122" t="str">
        <f t="shared" si="10"/>
        <v/>
      </c>
      <c r="J369" s="129" t="str">
        <f t="shared" si="11"/>
        <v/>
      </c>
    </row>
    <row r="370" spans="9:10" x14ac:dyDescent="0.25">
      <c r="I370" s="122" t="str">
        <f t="shared" si="10"/>
        <v/>
      </c>
      <c r="J370" s="129" t="str">
        <f t="shared" si="11"/>
        <v/>
      </c>
    </row>
    <row r="371" spans="9:10" x14ac:dyDescent="0.25">
      <c r="I371" s="122" t="str">
        <f t="shared" si="10"/>
        <v/>
      </c>
      <c r="J371" s="129" t="str">
        <f t="shared" si="11"/>
        <v/>
      </c>
    </row>
    <row r="372" spans="9:10" x14ac:dyDescent="0.25">
      <c r="I372" s="122" t="str">
        <f t="shared" si="10"/>
        <v/>
      </c>
      <c r="J372" s="129" t="str">
        <f t="shared" si="11"/>
        <v/>
      </c>
    </row>
    <row r="373" spans="9:10" x14ac:dyDescent="0.25">
      <c r="I373" s="122" t="str">
        <f t="shared" si="10"/>
        <v/>
      </c>
      <c r="J373" s="129" t="str">
        <f t="shared" si="11"/>
        <v/>
      </c>
    </row>
    <row r="374" spans="9:10" x14ac:dyDescent="0.25">
      <c r="I374" s="122" t="str">
        <f t="shared" si="10"/>
        <v/>
      </c>
      <c r="J374" s="129" t="str">
        <f t="shared" si="11"/>
        <v/>
      </c>
    </row>
    <row r="375" spans="9:10" x14ac:dyDescent="0.25">
      <c r="I375" s="122" t="str">
        <f t="shared" si="10"/>
        <v/>
      </c>
      <c r="J375" s="129" t="str">
        <f t="shared" si="11"/>
        <v/>
      </c>
    </row>
    <row r="376" spans="9:10" x14ac:dyDescent="0.25">
      <c r="I376" s="122" t="str">
        <f t="shared" si="10"/>
        <v/>
      </c>
      <c r="J376" s="129" t="str">
        <f t="shared" si="11"/>
        <v/>
      </c>
    </row>
    <row r="377" spans="9:10" x14ac:dyDescent="0.25">
      <c r="I377" s="122" t="str">
        <f t="shared" si="10"/>
        <v/>
      </c>
      <c r="J377" s="129" t="str">
        <f t="shared" si="11"/>
        <v/>
      </c>
    </row>
    <row r="378" spans="9:10" x14ac:dyDescent="0.25">
      <c r="I378" s="122" t="str">
        <f t="shared" si="10"/>
        <v/>
      </c>
      <c r="J378" s="129" t="str">
        <f t="shared" si="11"/>
        <v/>
      </c>
    </row>
    <row r="379" spans="9:10" x14ac:dyDescent="0.25">
      <c r="I379" s="122" t="str">
        <f t="shared" si="10"/>
        <v/>
      </c>
      <c r="J379" s="129" t="str">
        <f t="shared" si="11"/>
        <v/>
      </c>
    </row>
    <row r="380" spans="9:10" x14ac:dyDescent="0.25">
      <c r="I380" s="122" t="str">
        <f t="shared" si="10"/>
        <v/>
      </c>
      <c r="J380" s="129" t="str">
        <f t="shared" si="11"/>
        <v/>
      </c>
    </row>
    <row r="381" spans="9:10" x14ac:dyDescent="0.25">
      <c r="I381" s="122" t="str">
        <f t="shared" ref="I381:I414" si="12">+IF(F381&gt;0,H381/F381,"")</f>
        <v/>
      </c>
      <c r="J381" s="129" t="str">
        <f t="shared" si="11"/>
        <v/>
      </c>
    </row>
    <row r="382" spans="9:10" x14ac:dyDescent="0.25">
      <c r="I382" s="122" t="str">
        <f t="shared" si="12"/>
        <v/>
      </c>
      <c r="J382" s="129" t="str">
        <f t="shared" si="11"/>
        <v/>
      </c>
    </row>
    <row r="383" spans="9:10" x14ac:dyDescent="0.25">
      <c r="I383" s="122" t="str">
        <f t="shared" si="12"/>
        <v/>
      </c>
      <c r="J383" s="129" t="str">
        <f t="shared" si="11"/>
        <v/>
      </c>
    </row>
    <row r="384" spans="9:10" x14ac:dyDescent="0.25">
      <c r="I384" s="122" t="str">
        <f t="shared" si="12"/>
        <v/>
      </c>
      <c r="J384" s="129" t="str">
        <f t="shared" si="11"/>
        <v/>
      </c>
    </row>
    <row r="385" spans="9:10" x14ac:dyDescent="0.25">
      <c r="I385" s="122" t="str">
        <f t="shared" si="12"/>
        <v/>
      </c>
      <c r="J385" s="129" t="str">
        <f t="shared" si="11"/>
        <v/>
      </c>
    </row>
    <row r="386" spans="9:10" x14ac:dyDescent="0.25">
      <c r="I386" s="122" t="str">
        <f t="shared" si="12"/>
        <v/>
      </c>
      <c r="J386" s="129" t="str">
        <f t="shared" si="11"/>
        <v/>
      </c>
    </row>
    <row r="387" spans="9:10" x14ac:dyDescent="0.25">
      <c r="I387" s="122" t="str">
        <f t="shared" si="12"/>
        <v/>
      </c>
      <c r="J387" s="129" t="str">
        <f t="shared" si="11"/>
        <v/>
      </c>
    </row>
    <row r="388" spans="9:10" x14ac:dyDescent="0.25">
      <c r="I388" s="122" t="str">
        <f t="shared" si="12"/>
        <v/>
      </c>
      <c r="J388" s="129" t="str">
        <f t="shared" si="11"/>
        <v/>
      </c>
    </row>
    <row r="389" spans="9:10" x14ac:dyDescent="0.25">
      <c r="I389" s="122" t="str">
        <f t="shared" si="12"/>
        <v/>
      </c>
      <c r="J389" s="129" t="str">
        <f t="shared" si="11"/>
        <v/>
      </c>
    </row>
    <row r="390" spans="9:10" x14ac:dyDescent="0.25">
      <c r="I390" s="122" t="str">
        <f t="shared" si="12"/>
        <v/>
      </c>
      <c r="J390" s="129" t="str">
        <f t="shared" si="11"/>
        <v/>
      </c>
    </row>
    <row r="391" spans="9:10" x14ac:dyDescent="0.25">
      <c r="I391" s="122" t="str">
        <f t="shared" si="12"/>
        <v/>
      </c>
      <c r="J391" s="129" t="str">
        <f t="shared" si="11"/>
        <v/>
      </c>
    </row>
    <row r="392" spans="9:10" x14ac:dyDescent="0.25">
      <c r="I392" s="122" t="str">
        <f t="shared" si="12"/>
        <v/>
      </c>
      <c r="J392" s="129" t="str">
        <f t="shared" si="11"/>
        <v/>
      </c>
    </row>
    <row r="393" spans="9:10" x14ac:dyDescent="0.25">
      <c r="I393" s="122" t="str">
        <f t="shared" si="12"/>
        <v/>
      </c>
      <c r="J393" s="129" t="str">
        <f t="shared" si="11"/>
        <v/>
      </c>
    </row>
    <row r="394" spans="9:10" x14ac:dyDescent="0.25">
      <c r="I394" s="122" t="str">
        <f t="shared" si="12"/>
        <v/>
      </c>
      <c r="J394" s="129" t="str">
        <f t="shared" ref="J394:J414" si="13">IF(I394="","",IF(I394&lt;=0.5,"Avance bajo",(IF(AND(I394&gt;0.5,I394&lt;=0.75),"Avance medio",IF(AND(I394&gt;0.75,I394&lt;=0.95),"Avance alto",IF(AND(I394&gt;0.95,I394&lt;=1),"Avance sobresaliente",IF(I394&gt;1,"Sobre ejecutado","")))))))</f>
        <v/>
      </c>
    </row>
    <row r="395" spans="9:10" x14ac:dyDescent="0.25">
      <c r="I395" s="122" t="str">
        <f t="shared" si="12"/>
        <v/>
      </c>
      <c r="J395" s="129" t="str">
        <f t="shared" si="13"/>
        <v/>
      </c>
    </row>
    <row r="396" spans="9:10" x14ac:dyDescent="0.25">
      <c r="I396" s="122" t="str">
        <f t="shared" si="12"/>
        <v/>
      </c>
      <c r="J396" s="129" t="str">
        <f t="shared" si="13"/>
        <v/>
      </c>
    </row>
    <row r="397" spans="9:10" x14ac:dyDescent="0.25">
      <c r="I397" s="122" t="str">
        <f t="shared" si="12"/>
        <v/>
      </c>
      <c r="J397" s="129" t="str">
        <f t="shared" si="13"/>
        <v/>
      </c>
    </row>
    <row r="398" spans="9:10" x14ac:dyDescent="0.25">
      <c r="I398" s="122" t="str">
        <f t="shared" si="12"/>
        <v/>
      </c>
      <c r="J398" s="129" t="str">
        <f t="shared" si="13"/>
        <v/>
      </c>
    </row>
    <row r="399" spans="9:10" x14ac:dyDescent="0.25">
      <c r="I399" s="122" t="str">
        <f t="shared" si="12"/>
        <v/>
      </c>
      <c r="J399" s="129" t="str">
        <f t="shared" si="13"/>
        <v/>
      </c>
    </row>
    <row r="400" spans="9:10" x14ac:dyDescent="0.25">
      <c r="I400" s="122" t="str">
        <f t="shared" si="12"/>
        <v/>
      </c>
      <c r="J400" s="129" t="str">
        <f t="shared" si="13"/>
        <v/>
      </c>
    </row>
    <row r="401" spans="9:10" x14ac:dyDescent="0.25">
      <c r="I401" s="122" t="str">
        <f t="shared" si="12"/>
        <v/>
      </c>
      <c r="J401" s="129" t="str">
        <f t="shared" si="13"/>
        <v/>
      </c>
    </row>
    <row r="402" spans="9:10" x14ac:dyDescent="0.25">
      <c r="I402" s="122" t="str">
        <f t="shared" si="12"/>
        <v/>
      </c>
      <c r="J402" s="129" t="str">
        <f t="shared" si="13"/>
        <v/>
      </c>
    </row>
    <row r="403" spans="9:10" x14ac:dyDescent="0.25">
      <c r="I403" s="122" t="str">
        <f t="shared" si="12"/>
        <v/>
      </c>
      <c r="J403" s="129" t="str">
        <f t="shared" si="13"/>
        <v/>
      </c>
    </row>
    <row r="404" spans="9:10" x14ac:dyDescent="0.25">
      <c r="I404" s="122" t="str">
        <f t="shared" si="12"/>
        <v/>
      </c>
      <c r="J404" s="129" t="str">
        <f t="shared" si="13"/>
        <v/>
      </c>
    </row>
    <row r="405" spans="9:10" x14ac:dyDescent="0.25">
      <c r="I405" s="122" t="str">
        <f t="shared" si="12"/>
        <v/>
      </c>
      <c r="J405" s="129" t="str">
        <f t="shared" si="13"/>
        <v/>
      </c>
    </row>
    <row r="406" spans="9:10" x14ac:dyDescent="0.25">
      <c r="I406" s="122" t="str">
        <f t="shared" si="12"/>
        <v/>
      </c>
      <c r="J406" s="129" t="str">
        <f t="shared" si="13"/>
        <v/>
      </c>
    </row>
    <row r="407" spans="9:10" x14ac:dyDescent="0.25">
      <c r="I407" s="122" t="str">
        <f t="shared" si="12"/>
        <v/>
      </c>
      <c r="J407" s="129" t="str">
        <f t="shared" si="13"/>
        <v/>
      </c>
    </row>
    <row r="408" spans="9:10" x14ac:dyDescent="0.25">
      <c r="I408" s="122" t="str">
        <f t="shared" si="12"/>
        <v/>
      </c>
      <c r="J408" s="129" t="str">
        <f t="shared" si="13"/>
        <v/>
      </c>
    </row>
    <row r="409" spans="9:10" x14ac:dyDescent="0.25">
      <c r="I409" s="122" t="str">
        <f t="shared" si="12"/>
        <v/>
      </c>
      <c r="J409" s="129" t="str">
        <f t="shared" si="13"/>
        <v/>
      </c>
    </row>
    <row r="410" spans="9:10" x14ac:dyDescent="0.25">
      <c r="I410" s="122" t="str">
        <f t="shared" si="12"/>
        <v/>
      </c>
      <c r="J410" s="129" t="str">
        <f t="shared" si="13"/>
        <v/>
      </c>
    </row>
    <row r="411" spans="9:10" x14ac:dyDescent="0.25">
      <c r="I411" s="122" t="str">
        <f t="shared" si="12"/>
        <v/>
      </c>
      <c r="J411" s="129" t="str">
        <f t="shared" si="13"/>
        <v/>
      </c>
    </row>
    <row r="412" spans="9:10" x14ac:dyDescent="0.25">
      <c r="I412" s="122" t="str">
        <f t="shared" si="12"/>
        <v/>
      </c>
      <c r="J412" s="129" t="str">
        <f t="shared" si="13"/>
        <v/>
      </c>
    </row>
    <row r="413" spans="9:10" x14ac:dyDescent="0.25">
      <c r="I413" s="122" t="str">
        <f t="shared" si="12"/>
        <v/>
      </c>
      <c r="J413" s="129" t="str">
        <f t="shared" si="13"/>
        <v/>
      </c>
    </row>
    <row r="414" spans="9:10" x14ac:dyDescent="0.25">
      <c r="I414" s="122" t="str">
        <f t="shared" si="12"/>
        <v/>
      </c>
      <c r="J414" s="129" t="str">
        <f t="shared" si="13"/>
        <v/>
      </c>
    </row>
  </sheetData>
  <mergeCells count="12">
    <mergeCell ref="I7:I8"/>
    <mergeCell ref="J7:J8"/>
    <mergeCell ref="A1:A4"/>
    <mergeCell ref="B1:D4"/>
    <mergeCell ref="E1:F1"/>
    <mergeCell ref="I1:J1"/>
    <mergeCell ref="E2:F2"/>
    <mergeCell ref="I2:J2"/>
    <mergeCell ref="E3:F3"/>
    <mergeCell ref="I3:J3"/>
    <mergeCell ref="E4:F4"/>
    <mergeCell ref="I4:J4"/>
  </mergeCells>
  <conditionalFormatting sqref="J9:J414">
    <cfRule type="containsText" dxfId="193" priority="1" operator="containsText" text="Avance sobresaliente">
      <formula>NOT(ISERROR(SEARCH("Avance sobresaliente",J9)))</formula>
    </cfRule>
    <cfRule type="containsText" dxfId="192" priority="2" operator="containsText" text="Avance alto">
      <formula>NOT(ISERROR(SEARCH("Avance alto",J9)))</formula>
    </cfRule>
    <cfRule type="containsText" dxfId="191" priority="3" operator="containsText" text="Avance medio">
      <formula>NOT(ISERROR(SEARCH("Avance medio",J9)))</formula>
    </cfRule>
    <cfRule type="containsText" dxfId="190" priority="4" operator="containsText" text="Avance Bajo">
      <formula>NOT(ISERROR(SEARCH("Avance Bajo",J9)))</formula>
    </cfRule>
  </conditionalFormatting>
  <pageMargins left="0.7" right="0.7" top="0.75" bottom="0.75" header="0.3" footer="0.3"/>
  <pageSetup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8673" r:id="rId5" name="Button 1">
              <controlPr defaultSize="0" print="0" autoFill="0" autoPict="0" macro="[0]!AvanceDep">
                <anchor moveWithCells="1" sizeWithCells="1">
                  <from>
                    <xdr:col>0</xdr:col>
                    <xdr:colOff>9525</xdr:colOff>
                    <xdr:row>4</xdr:row>
                    <xdr:rowOff>9525</xdr:rowOff>
                  </from>
                  <to>
                    <xdr:col>2</xdr:col>
                    <xdr:colOff>57150</xdr:colOff>
                    <xdr:row>5</xdr:row>
                    <xdr:rowOff>142875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00FD9-318A-4783-B156-13D5D585487C}">
  <sheetPr codeName="Hoja17"/>
  <dimension ref="A1:S414"/>
  <sheetViews>
    <sheetView showGridLines="0" zoomScale="85" zoomScaleNormal="85" workbookViewId="0">
      <selection activeCell="I9" sqref="I9"/>
    </sheetView>
  </sheetViews>
  <sheetFormatPr baseColWidth="10" defaultColWidth="11.42578125" defaultRowHeight="15" x14ac:dyDescent="0.25"/>
  <cols>
    <col min="1" max="1" width="31.5703125" style="105" customWidth="1"/>
    <col min="2" max="2" width="31.85546875" style="105" customWidth="1"/>
    <col min="3" max="3" width="31.5703125" style="105" customWidth="1"/>
    <col min="4" max="4" width="20" style="120" customWidth="1"/>
    <col min="5" max="5" width="10.7109375" style="120" customWidth="1"/>
    <col min="6" max="6" width="11.42578125" style="118" customWidth="1"/>
    <col min="7" max="7" width="11.42578125" style="118" hidden="1" customWidth="1"/>
    <col min="8" max="8" width="11.42578125" style="105" hidden="1" customWidth="1"/>
    <col min="9" max="9" width="14.85546875" style="122" customWidth="1"/>
    <col min="10" max="10" width="21.28515625" style="105" customWidth="1"/>
    <col min="11" max="16384" width="11.42578125" style="105"/>
  </cols>
  <sheetData>
    <row r="1" spans="1:19" x14ac:dyDescent="0.25">
      <c r="A1" s="262"/>
      <c r="B1" s="260" t="s">
        <v>1091</v>
      </c>
      <c r="C1" s="260"/>
      <c r="D1" s="260"/>
      <c r="E1" s="261" t="s">
        <v>169</v>
      </c>
      <c r="F1" s="261"/>
      <c r="G1" s="127"/>
      <c r="H1" s="128"/>
      <c r="I1" s="265" t="s">
        <v>175</v>
      </c>
      <c r="J1" s="265"/>
      <c r="Q1" s="125"/>
      <c r="R1" s="125"/>
      <c r="S1" s="125"/>
    </row>
    <row r="2" spans="1:19" x14ac:dyDescent="0.25">
      <c r="A2" s="263"/>
      <c r="B2" s="260"/>
      <c r="C2" s="260"/>
      <c r="D2" s="260"/>
      <c r="E2" s="261" t="s">
        <v>170</v>
      </c>
      <c r="F2" s="261"/>
      <c r="G2" s="127"/>
      <c r="H2" s="128"/>
      <c r="I2" s="265">
        <v>4</v>
      </c>
      <c r="J2" s="265"/>
      <c r="Q2" s="125"/>
      <c r="R2" s="125"/>
      <c r="S2" s="125"/>
    </row>
    <row r="3" spans="1:19" x14ac:dyDescent="0.25">
      <c r="A3" s="263"/>
      <c r="B3" s="260"/>
      <c r="C3" s="260"/>
      <c r="D3" s="260"/>
      <c r="E3" s="261" t="s">
        <v>171</v>
      </c>
      <c r="F3" s="261"/>
      <c r="G3" s="127"/>
      <c r="H3" s="128"/>
      <c r="I3" s="266">
        <v>43916</v>
      </c>
      <c r="J3" s="266"/>
      <c r="Q3" s="126"/>
      <c r="R3" s="126"/>
      <c r="S3" s="126"/>
    </row>
    <row r="4" spans="1:19" x14ac:dyDescent="0.25">
      <c r="A4" s="264"/>
      <c r="B4" s="260"/>
      <c r="C4" s="260"/>
      <c r="D4" s="260"/>
      <c r="E4" s="261" t="s">
        <v>172</v>
      </c>
      <c r="F4" s="261"/>
      <c r="G4" s="127"/>
      <c r="H4" s="128"/>
      <c r="I4" s="265" t="s">
        <v>173</v>
      </c>
      <c r="J4" s="265"/>
      <c r="Q4" s="125"/>
      <c r="R4" s="125"/>
      <c r="S4" s="125"/>
    </row>
    <row r="5" spans="1:19" x14ac:dyDescent="0.25">
      <c r="A5" s="177" t="s">
        <v>1083</v>
      </c>
      <c r="B5" s="174" t="s">
        <v>1079</v>
      </c>
    </row>
    <row r="6" spans="1:19" x14ac:dyDescent="0.25">
      <c r="N6" s="117"/>
    </row>
    <row r="7" spans="1:19" x14ac:dyDescent="0.25">
      <c r="A7" s="174"/>
      <c r="B7" s="174"/>
      <c r="C7" s="174"/>
      <c r="D7" s="174"/>
      <c r="E7" s="181" t="s">
        <v>1041</v>
      </c>
      <c r="F7" s="174"/>
      <c r="G7" s="105"/>
      <c r="H7" s="120"/>
      <c r="I7" s="259" t="s">
        <v>1044</v>
      </c>
      <c r="J7" s="259" t="s">
        <v>1045</v>
      </c>
    </row>
    <row r="8" spans="1:19" s="120" customFormat="1" ht="30" x14ac:dyDescent="0.25">
      <c r="A8" s="177" t="s">
        <v>0</v>
      </c>
      <c r="B8" s="180" t="s">
        <v>1</v>
      </c>
      <c r="C8" s="180" t="s">
        <v>2</v>
      </c>
      <c r="D8" s="180" t="s">
        <v>70</v>
      </c>
      <c r="E8" s="176" t="s">
        <v>1043</v>
      </c>
      <c r="F8" s="174" t="s">
        <v>1068</v>
      </c>
      <c r="G8" s="119" t="s">
        <v>1043</v>
      </c>
      <c r="H8" s="121" t="s">
        <v>1042</v>
      </c>
      <c r="I8" s="259"/>
      <c r="J8" s="259"/>
    </row>
    <row r="9" spans="1:19" x14ac:dyDescent="0.25">
      <c r="A9" s="174" t="s">
        <v>78</v>
      </c>
      <c r="B9" s="174"/>
      <c r="C9" s="174"/>
      <c r="D9" s="174"/>
      <c r="E9" s="179">
        <v>234</v>
      </c>
      <c r="F9" s="179">
        <v>0</v>
      </c>
      <c r="G9" s="116">
        <v>234</v>
      </c>
      <c r="H9" s="105">
        <v>0</v>
      </c>
      <c r="I9" s="123">
        <f>+IF(G9&gt;0,H9/G9,"")</f>
        <v>0</v>
      </c>
      <c r="J9" s="129" t="str">
        <f>IF(I9="","",IF(I9&lt;=0.5,"Avance bajo",(IF(AND(I9&gt;0.5,I9&lt;=0.75),"Avance medio",IF(AND(I9&gt;0.75,I9&lt;=0.95),"Avance alto",IF(AND(I9&gt;0.95,I9&lt;=1),"Avance sobresaliente",IF(I9&gt;1,"Sobre ejecutado","")))))))</f>
        <v>Avance bajo</v>
      </c>
    </row>
    <row r="10" spans="1:19" x14ac:dyDescent="0.25">
      <c r="A10" s="174" t="s">
        <v>77</v>
      </c>
      <c r="B10" s="174"/>
      <c r="C10" s="174"/>
      <c r="D10" s="174"/>
      <c r="E10" s="179">
        <v>40</v>
      </c>
      <c r="F10" s="179">
        <v>0</v>
      </c>
      <c r="G10" s="116">
        <v>40</v>
      </c>
      <c r="H10" s="105">
        <v>0</v>
      </c>
      <c r="I10" s="129">
        <f t="shared" ref="I10:I73" si="0">+IF(G10&gt;0,H10/G10,"")</f>
        <v>0</v>
      </c>
      <c r="J10" s="129" t="str">
        <f t="shared" ref="J10:J73" si="1">IF(I10="","",IF(I10&lt;=0.5,"Avance bajo",(IF(AND(I10&gt;0.5,I10&lt;=0.75),"Avance medio",IF(AND(I10&gt;0.75,I10&lt;=0.95),"Avance alto",IF(AND(I10&gt;0.95,I10&lt;=1),"Avance sobresaliente",IF(I10&gt;1,"Sobre ejecutado","")))))))</f>
        <v>Avance bajo</v>
      </c>
    </row>
    <row r="11" spans="1:19" x14ac:dyDescent="0.25">
      <c r="A11" s="174" t="s">
        <v>52</v>
      </c>
      <c r="B11" s="174"/>
      <c r="C11" s="174"/>
      <c r="D11" s="174"/>
      <c r="E11" s="179">
        <v>2900</v>
      </c>
      <c r="F11" s="179">
        <v>0</v>
      </c>
      <c r="G11" s="116">
        <v>2900</v>
      </c>
      <c r="H11" s="105">
        <v>0</v>
      </c>
      <c r="I11" s="129">
        <f t="shared" si="0"/>
        <v>0</v>
      </c>
      <c r="J11" s="129" t="str">
        <f t="shared" si="1"/>
        <v>Avance bajo</v>
      </c>
    </row>
    <row r="12" spans="1:19" x14ac:dyDescent="0.25">
      <c r="A12" s="174" t="s">
        <v>27</v>
      </c>
      <c r="B12" s="174"/>
      <c r="C12" s="174"/>
      <c r="D12" s="174"/>
      <c r="E12" s="179">
        <v>2537</v>
      </c>
      <c r="F12" s="179">
        <v>0</v>
      </c>
      <c r="G12" s="116">
        <v>2587</v>
      </c>
      <c r="H12" s="105">
        <v>0</v>
      </c>
      <c r="I12" s="129">
        <f t="shared" si="0"/>
        <v>0</v>
      </c>
      <c r="J12" s="129" t="str">
        <f t="shared" si="1"/>
        <v>Avance bajo</v>
      </c>
    </row>
    <row r="13" spans="1:19" x14ac:dyDescent="0.25">
      <c r="A13" s="174" t="s">
        <v>1040</v>
      </c>
      <c r="B13" s="174"/>
      <c r="C13" s="174"/>
      <c r="D13" s="174"/>
      <c r="E13" s="179">
        <v>5711</v>
      </c>
      <c r="F13" s="179">
        <v>0</v>
      </c>
      <c r="G13" s="116">
        <v>5761</v>
      </c>
      <c r="H13" s="105">
        <v>0</v>
      </c>
      <c r="I13" s="129">
        <f t="shared" si="0"/>
        <v>0</v>
      </c>
      <c r="J13" s="129" t="str">
        <f t="shared" si="1"/>
        <v>Avance bajo</v>
      </c>
    </row>
    <row r="14" spans="1:19" x14ac:dyDescent="0.25">
      <c r="A14"/>
      <c r="B14"/>
      <c r="C14"/>
      <c r="D14"/>
      <c r="E14"/>
      <c r="F14"/>
      <c r="G14" s="116"/>
      <c r="I14" s="129" t="str">
        <f t="shared" si="0"/>
        <v/>
      </c>
      <c r="J14" s="129" t="str">
        <f t="shared" si="1"/>
        <v/>
      </c>
    </row>
    <row r="15" spans="1:19" x14ac:dyDescent="0.25">
      <c r="A15"/>
      <c r="B15"/>
      <c r="C15"/>
      <c r="D15"/>
      <c r="E15"/>
      <c r="F15"/>
      <c r="G15" s="116"/>
      <c r="I15" s="129" t="str">
        <f t="shared" si="0"/>
        <v/>
      </c>
      <c r="J15" s="129" t="str">
        <f t="shared" si="1"/>
        <v/>
      </c>
    </row>
    <row r="16" spans="1:19" x14ac:dyDescent="0.25">
      <c r="A16"/>
      <c r="B16"/>
      <c r="C16"/>
      <c r="D16"/>
      <c r="E16"/>
      <c r="F16"/>
      <c r="G16" s="116"/>
      <c r="I16" s="129" t="str">
        <f t="shared" si="0"/>
        <v/>
      </c>
      <c r="J16" s="129" t="str">
        <f t="shared" si="1"/>
        <v/>
      </c>
    </row>
    <row r="17" spans="1:10" x14ac:dyDescent="0.25">
      <c r="A17"/>
      <c r="B17"/>
      <c r="C17"/>
      <c r="D17"/>
      <c r="E17"/>
      <c r="F17"/>
      <c r="G17" s="116"/>
      <c r="I17" s="129" t="str">
        <f t="shared" si="0"/>
        <v/>
      </c>
      <c r="J17" s="129" t="str">
        <f t="shared" si="1"/>
        <v/>
      </c>
    </row>
    <row r="18" spans="1:10" x14ac:dyDescent="0.25">
      <c r="A18"/>
      <c r="B18"/>
      <c r="C18"/>
      <c r="D18"/>
      <c r="E18"/>
      <c r="F18"/>
      <c r="G18" s="116"/>
      <c r="I18" s="129" t="str">
        <f t="shared" si="0"/>
        <v/>
      </c>
      <c r="J18" s="129" t="str">
        <f t="shared" si="1"/>
        <v/>
      </c>
    </row>
    <row r="19" spans="1:10" x14ac:dyDescent="0.25">
      <c r="A19"/>
      <c r="B19"/>
      <c r="C19"/>
      <c r="D19"/>
      <c r="E19"/>
      <c r="F19"/>
      <c r="G19" s="104"/>
      <c r="I19" s="129" t="str">
        <f t="shared" si="0"/>
        <v/>
      </c>
      <c r="J19" s="129" t="str">
        <f t="shared" si="1"/>
        <v/>
      </c>
    </row>
    <row r="20" spans="1:10" x14ac:dyDescent="0.25">
      <c r="A20"/>
      <c r="B20"/>
      <c r="C20"/>
      <c r="D20"/>
      <c r="E20"/>
      <c r="F20"/>
      <c r="G20" s="104"/>
      <c r="I20" s="129" t="str">
        <f t="shared" si="0"/>
        <v/>
      </c>
      <c r="J20" s="129" t="str">
        <f t="shared" si="1"/>
        <v/>
      </c>
    </row>
    <row r="21" spans="1:10" x14ac:dyDescent="0.25">
      <c r="A21"/>
      <c r="B21"/>
      <c r="C21"/>
      <c r="D21"/>
      <c r="E21"/>
      <c r="F21"/>
      <c r="G21" s="104"/>
      <c r="I21" s="129" t="str">
        <f t="shared" si="0"/>
        <v/>
      </c>
      <c r="J21" s="129" t="str">
        <f t="shared" si="1"/>
        <v/>
      </c>
    </row>
    <row r="22" spans="1:10" x14ac:dyDescent="0.25">
      <c r="A22"/>
      <c r="B22"/>
      <c r="C22"/>
      <c r="D22"/>
      <c r="E22"/>
      <c r="F22"/>
      <c r="G22" s="104"/>
      <c r="I22" s="129" t="str">
        <f t="shared" si="0"/>
        <v/>
      </c>
      <c r="J22" s="129" t="str">
        <f t="shared" si="1"/>
        <v/>
      </c>
    </row>
    <row r="23" spans="1:10" x14ac:dyDescent="0.25">
      <c r="A23"/>
      <c r="B23"/>
      <c r="C23"/>
      <c r="D23"/>
      <c r="E23"/>
      <c r="F23"/>
      <c r="G23" s="104"/>
      <c r="I23" s="129" t="str">
        <f t="shared" si="0"/>
        <v/>
      </c>
      <c r="J23" s="129" t="str">
        <f t="shared" si="1"/>
        <v/>
      </c>
    </row>
    <row r="24" spans="1:10" x14ac:dyDescent="0.25">
      <c r="A24"/>
      <c r="B24"/>
      <c r="C24"/>
      <c r="D24"/>
      <c r="E24"/>
      <c r="F24"/>
      <c r="G24" s="104"/>
      <c r="I24" s="129" t="str">
        <f t="shared" si="0"/>
        <v/>
      </c>
      <c r="J24" s="129" t="str">
        <f t="shared" si="1"/>
        <v/>
      </c>
    </row>
    <row r="25" spans="1:10" x14ac:dyDescent="0.25">
      <c r="A25"/>
      <c r="B25"/>
      <c r="C25"/>
      <c r="D25"/>
      <c r="E25"/>
      <c r="F25"/>
      <c r="G25" s="104"/>
      <c r="I25" s="129" t="str">
        <f t="shared" si="0"/>
        <v/>
      </c>
      <c r="J25" s="129" t="str">
        <f t="shared" si="1"/>
        <v/>
      </c>
    </row>
    <row r="26" spans="1:10" x14ac:dyDescent="0.25">
      <c r="A26" s="104"/>
      <c r="B26" s="104"/>
      <c r="C26" s="104"/>
      <c r="D26" s="104"/>
      <c r="E26" s="104"/>
      <c r="F26" s="104"/>
      <c r="G26" s="104"/>
      <c r="I26" s="129" t="str">
        <f t="shared" si="0"/>
        <v/>
      </c>
      <c r="J26" s="129" t="str">
        <f t="shared" si="1"/>
        <v/>
      </c>
    </row>
    <row r="27" spans="1:10" x14ac:dyDescent="0.25">
      <c r="A27" s="104"/>
      <c r="B27" s="104"/>
      <c r="C27" s="104"/>
      <c r="D27" s="104"/>
      <c r="E27" s="104"/>
      <c r="F27" s="104"/>
      <c r="G27" s="104"/>
      <c r="I27" s="129" t="str">
        <f t="shared" si="0"/>
        <v/>
      </c>
      <c r="J27" s="129" t="str">
        <f t="shared" si="1"/>
        <v/>
      </c>
    </row>
    <row r="28" spans="1:10" x14ac:dyDescent="0.25">
      <c r="A28" s="104"/>
      <c r="B28" s="104"/>
      <c r="C28" s="104"/>
      <c r="D28" s="104"/>
      <c r="E28" s="104"/>
      <c r="F28" s="104"/>
      <c r="G28" s="104"/>
      <c r="I28" s="129" t="str">
        <f t="shared" si="0"/>
        <v/>
      </c>
      <c r="J28" s="129" t="str">
        <f t="shared" si="1"/>
        <v/>
      </c>
    </row>
    <row r="29" spans="1:10" x14ac:dyDescent="0.25">
      <c r="A29" s="104"/>
      <c r="B29" s="104"/>
      <c r="C29" s="104"/>
      <c r="D29" s="104"/>
      <c r="E29" s="104"/>
      <c r="F29" s="104"/>
      <c r="G29" s="104"/>
      <c r="I29" s="129" t="str">
        <f t="shared" si="0"/>
        <v/>
      </c>
      <c r="J29" s="129" t="str">
        <f t="shared" si="1"/>
        <v/>
      </c>
    </row>
    <row r="30" spans="1:10" x14ac:dyDescent="0.25">
      <c r="A30" s="104"/>
      <c r="B30" s="104"/>
      <c r="C30" s="104"/>
      <c r="D30" s="104"/>
      <c r="E30" s="104"/>
      <c r="F30" s="104"/>
      <c r="G30" s="104"/>
      <c r="I30" s="129" t="str">
        <f t="shared" si="0"/>
        <v/>
      </c>
      <c r="J30" s="129" t="str">
        <f t="shared" si="1"/>
        <v/>
      </c>
    </row>
    <row r="31" spans="1:10" x14ac:dyDescent="0.25">
      <c r="A31" s="104"/>
      <c r="B31" s="104"/>
      <c r="C31" s="104"/>
      <c r="D31" s="104"/>
      <c r="E31" s="104"/>
      <c r="F31" s="104"/>
      <c r="G31" s="104"/>
      <c r="I31" s="129" t="str">
        <f t="shared" si="0"/>
        <v/>
      </c>
      <c r="J31" s="129" t="str">
        <f t="shared" si="1"/>
        <v/>
      </c>
    </row>
    <row r="32" spans="1:10" x14ac:dyDescent="0.25">
      <c r="A32" s="104"/>
      <c r="B32" s="104"/>
      <c r="C32" s="104"/>
      <c r="D32" s="104"/>
      <c r="E32" s="104"/>
      <c r="F32" s="104"/>
      <c r="G32" s="104"/>
      <c r="I32" s="129" t="str">
        <f t="shared" si="0"/>
        <v/>
      </c>
      <c r="J32" s="129" t="str">
        <f t="shared" si="1"/>
        <v/>
      </c>
    </row>
    <row r="33" spans="1:10" x14ac:dyDescent="0.25">
      <c r="A33" s="104"/>
      <c r="B33" s="104"/>
      <c r="C33" s="104"/>
      <c r="D33" s="104"/>
      <c r="E33" s="104"/>
      <c r="F33" s="104"/>
      <c r="G33" s="104"/>
      <c r="I33" s="129" t="str">
        <f t="shared" si="0"/>
        <v/>
      </c>
      <c r="J33" s="129" t="str">
        <f t="shared" si="1"/>
        <v/>
      </c>
    </row>
    <row r="34" spans="1:10" x14ac:dyDescent="0.25">
      <c r="A34" s="104"/>
      <c r="B34" s="104"/>
      <c r="C34" s="104"/>
      <c r="D34" s="104"/>
      <c r="E34" s="104"/>
      <c r="F34" s="104"/>
      <c r="G34" s="104"/>
      <c r="I34" s="129" t="str">
        <f t="shared" si="0"/>
        <v/>
      </c>
      <c r="J34" s="129" t="str">
        <f t="shared" si="1"/>
        <v/>
      </c>
    </row>
    <row r="35" spans="1:10" x14ac:dyDescent="0.25">
      <c r="A35" s="104"/>
      <c r="B35" s="104"/>
      <c r="C35" s="104"/>
      <c r="D35" s="104"/>
      <c r="E35" s="104"/>
      <c r="F35" s="104"/>
      <c r="G35" s="104"/>
      <c r="I35" s="129" t="str">
        <f t="shared" si="0"/>
        <v/>
      </c>
      <c r="J35" s="129" t="str">
        <f t="shared" si="1"/>
        <v/>
      </c>
    </row>
    <row r="36" spans="1:10" x14ac:dyDescent="0.25">
      <c r="A36" s="104"/>
      <c r="B36" s="104"/>
      <c r="C36" s="104"/>
      <c r="D36" s="104"/>
      <c r="E36" s="104"/>
      <c r="F36" s="104"/>
      <c r="G36" s="104"/>
      <c r="I36" s="129" t="str">
        <f t="shared" si="0"/>
        <v/>
      </c>
      <c r="J36" s="129" t="str">
        <f t="shared" si="1"/>
        <v/>
      </c>
    </row>
    <row r="37" spans="1:10" x14ac:dyDescent="0.25">
      <c r="A37" s="104"/>
      <c r="B37" s="104"/>
      <c r="C37" s="104"/>
      <c r="D37" s="104"/>
      <c r="E37" s="104"/>
      <c r="F37" s="104"/>
      <c r="G37" s="104"/>
      <c r="I37" s="129" t="str">
        <f t="shared" si="0"/>
        <v/>
      </c>
      <c r="J37" s="129" t="str">
        <f t="shared" si="1"/>
        <v/>
      </c>
    </row>
    <row r="38" spans="1:10" x14ac:dyDescent="0.25">
      <c r="A38" s="104"/>
      <c r="B38" s="104"/>
      <c r="C38" s="104"/>
      <c r="D38" s="104"/>
      <c r="E38" s="104"/>
      <c r="F38" s="104"/>
      <c r="G38" s="104"/>
      <c r="I38" s="129" t="str">
        <f t="shared" si="0"/>
        <v/>
      </c>
      <c r="J38" s="129" t="str">
        <f t="shared" si="1"/>
        <v/>
      </c>
    </row>
    <row r="39" spans="1:10" x14ac:dyDescent="0.25">
      <c r="A39" s="104"/>
      <c r="B39" s="104"/>
      <c r="C39" s="104"/>
      <c r="D39" s="104"/>
      <c r="E39" s="104"/>
      <c r="F39" s="104"/>
      <c r="G39" s="104"/>
      <c r="I39" s="129" t="str">
        <f t="shared" si="0"/>
        <v/>
      </c>
      <c r="J39" s="129" t="str">
        <f t="shared" si="1"/>
        <v/>
      </c>
    </row>
    <row r="40" spans="1:10" x14ac:dyDescent="0.25">
      <c r="A40" s="104"/>
      <c r="B40" s="104"/>
      <c r="C40" s="104"/>
      <c r="D40" s="104"/>
      <c r="E40" s="104"/>
      <c r="F40" s="104"/>
      <c r="G40" s="104"/>
      <c r="I40" s="129" t="str">
        <f t="shared" si="0"/>
        <v/>
      </c>
      <c r="J40" s="129" t="str">
        <f t="shared" si="1"/>
        <v/>
      </c>
    </row>
    <row r="41" spans="1:10" x14ac:dyDescent="0.25">
      <c r="A41" s="104"/>
      <c r="B41" s="104"/>
      <c r="C41" s="104"/>
      <c r="D41" s="104"/>
      <c r="E41" s="104"/>
      <c r="F41" s="104"/>
      <c r="G41" s="104"/>
      <c r="I41" s="129" t="str">
        <f t="shared" si="0"/>
        <v/>
      </c>
      <c r="J41" s="129" t="str">
        <f t="shared" si="1"/>
        <v/>
      </c>
    </row>
    <row r="42" spans="1:10" x14ac:dyDescent="0.25">
      <c r="A42" s="104"/>
      <c r="B42" s="104"/>
      <c r="C42" s="104"/>
      <c r="D42" s="104"/>
      <c r="E42" s="104"/>
      <c r="F42" s="104"/>
      <c r="G42" s="104"/>
      <c r="I42" s="129" t="str">
        <f t="shared" si="0"/>
        <v/>
      </c>
      <c r="J42" s="129" t="str">
        <f t="shared" si="1"/>
        <v/>
      </c>
    </row>
    <row r="43" spans="1:10" x14ac:dyDescent="0.25">
      <c r="A43" s="104"/>
      <c r="B43" s="104"/>
      <c r="C43" s="104"/>
      <c r="D43" s="104"/>
      <c r="E43" s="104"/>
      <c r="F43" s="104"/>
      <c r="G43" s="104"/>
      <c r="I43" s="129" t="str">
        <f t="shared" si="0"/>
        <v/>
      </c>
      <c r="J43" s="129" t="str">
        <f t="shared" si="1"/>
        <v/>
      </c>
    </row>
    <row r="44" spans="1:10" x14ac:dyDescent="0.25">
      <c r="A44" s="104"/>
      <c r="B44" s="104"/>
      <c r="C44" s="104"/>
      <c r="D44" s="104"/>
      <c r="E44" s="104"/>
      <c r="F44" s="104"/>
      <c r="G44" s="104"/>
      <c r="I44" s="129" t="str">
        <f t="shared" si="0"/>
        <v/>
      </c>
      <c r="J44" s="129" t="str">
        <f t="shared" si="1"/>
        <v/>
      </c>
    </row>
    <row r="45" spans="1:10" x14ac:dyDescent="0.25">
      <c r="A45" s="104"/>
      <c r="B45" s="104"/>
      <c r="C45" s="104"/>
      <c r="D45" s="104"/>
      <c r="E45" s="104"/>
      <c r="F45" s="104"/>
      <c r="G45" s="104"/>
      <c r="I45" s="129" t="str">
        <f t="shared" si="0"/>
        <v/>
      </c>
      <c r="J45" s="129" t="str">
        <f t="shared" si="1"/>
        <v/>
      </c>
    </row>
    <row r="46" spans="1:10" x14ac:dyDescent="0.25">
      <c r="A46" s="104"/>
      <c r="B46" s="104"/>
      <c r="C46" s="104"/>
      <c r="D46" s="104"/>
      <c r="E46" s="104"/>
      <c r="F46" s="104"/>
      <c r="G46" s="104"/>
      <c r="I46" s="129" t="str">
        <f t="shared" si="0"/>
        <v/>
      </c>
      <c r="J46" s="129" t="str">
        <f t="shared" si="1"/>
        <v/>
      </c>
    </row>
    <row r="47" spans="1:10" x14ac:dyDescent="0.25">
      <c r="A47" s="104"/>
      <c r="B47" s="104"/>
      <c r="C47" s="104"/>
      <c r="D47" s="104"/>
      <c r="E47" s="104"/>
      <c r="F47" s="104"/>
      <c r="G47" s="104"/>
      <c r="I47" s="129" t="str">
        <f t="shared" si="0"/>
        <v/>
      </c>
      <c r="J47" s="129" t="str">
        <f t="shared" si="1"/>
        <v/>
      </c>
    </row>
    <row r="48" spans="1:10" x14ac:dyDescent="0.25">
      <c r="A48" s="104"/>
      <c r="B48" s="104"/>
      <c r="C48" s="104"/>
      <c r="D48" s="104"/>
      <c r="E48" s="104"/>
      <c r="F48" s="104"/>
      <c r="G48" s="104"/>
      <c r="I48" s="129" t="str">
        <f t="shared" si="0"/>
        <v/>
      </c>
      <c r="J48" s="129" t="str">
        <f t="shared" si="1"/>
        <v/>
      </c>
    </row>
    <row r="49" spans="1:10" x14ac:dyDescent="0.25">
      <c r="A49" s="104"/>
      <c r="B49" s="104"/>
      <c r="C49" s="104"/>
      <c r="D49" s="104"/>
      <c r="E49" s="104"/>
      <c r="F49" s="104"/>
      <c r="G49" s="104"/>
      <c r="I49" s="129" t="str">
        <f t="shared" si="0"/>
        <v/>
      </c>
      <c r="J49" s="129" t="str">
        <f t="shared" si="1"/>
        <v/>
      </c>
    </row>
    <row r="50" spans="1:10" x14ac:dyDescent="0.25">
      <c r="A50" s="104"/>
      <c r="B50" s="104"/>
      <c r="C50" s="104"/>
      <c r="D50" s="104"/>
      <c r="E50" s="104"/>
      <c r="F50" s="104"/>
      <c r="G50" s="104"/>
      <c r="I50" s="129" t="str">
        <f t="shared" si="0"/>
        <v/>
      </c>
      <c r="J50" s="129" t="str">
        <f t="shared" si="1"/>
        <v/>
      </c>
    </row>
    <row r="51" spans="1:10" x14ac:dyDescent="0.25">
      <c r="A51" s="104"/>
      <c r="B51" s="104"/>
      <c r="C51" s="104"/>
      <c r="D51" s="104"/>
      <c r="E51" s="104"/>
      <c r="F51" s="104"/>
      <c r="G51" s="104"/>
      <c r="I51" s="129" t="str">
        <f t="shared" si="0"/>
        <v/>
      </c>
      <c r="J51" s="129" t="str">
        <f t="shared" si="1"/>
        <v/>
      </c>
    </row>
    <row r="52" spans="1:10" x14ac:dyDescent="0.25">
      <c r="A52" s="104"/>
      <c r="B52" s="104"/>
      <c r="C52" s="104"/>
      <c r="D52" s="104"/>
      <c r="E52" s="104"/>
      <c r="F52" s="104"/>
      <c r="G52" s="104"/>
      <c r="I52" s="129" t="str">
        <f t="shared" si="0"/>
        <v/>
      </c>
      <c r="J52" s="129" t="str">
        <f t="shared" si="1"/>
        <v/>
      </c>
    </row>
    <row r="53" spans="1:10" x14ac:dyDescent="0.25">
      <c r="A53" s="104"/>
      <c r="B53" s="104"/>
      <c r="C53" s="104"/>
      <c r="D53" s="104"/>
      <c r="E53" s="104"/>
      <c r="F53" s="104"/>
      <c r="G53" s="104"/>
      <c r="I53" s="129" t="str">
        <f t="shared" si="0"/>
        <v/>
      </c>
      <c r="J53" s="129" t="str">
        <f t="shared" si="1"/>
        <v/>
      </c>
    </row>
    <row r="54" spans="1:10" x14ac:dyDescent="0.25">
      <c r="A54" s="104"/>
      <c r="B54" s="104"/>
      <c r="C54" s="104"/>
      <c r="D54" s="104"/>
      <c r="E54" s="104"/>
      <c r="F54" s="104"/>
      <c r="G54" s="104"/>
      <c r="I54" s="129" t="str">
        <f t="shared" si="0"/>
        <v/>
      </c>
      <c r="J54" s="129" t="str">
        <f t="shared" si="1"/>
        <v/>
      </c>
    </row>
    <row r="55" spans="1:10" x14ac:dyDescent="0.25">
      <c r="A55" s="104"/>
      <c r="B55" s="104"/>
      <c r="C55" s="104"/>
      <c r="D55" s="104"/>
      <c r="E55" s="104"/>
      <c r="F55" s="104"/>
      <c r="G55" s="104"/>
      <c r="I55" s="129" t="str">
        <f t="shared" si="0"/>
        <v/>
      </c>
      <c r="J55" s="129" t="str">
        <f t="shared" si="1"/>
        <v/>
      </c>
    </row>
    <row r="56" spans="1:10" x14ac:dyDescent="0.25">
      <c r="A56" s="104"/>
      <c r="B56" s="104"/>
      <c r="C56" s="104"/>
      <c r="D56" s="104"/>
      <c r="E56" s="104"/>
      <c r="F56" s="104"/>
      <c r="G56" s="104"/>
      <c r="I56" s="129" t="str">
        <f t="shared" si="0"/>
        <v/>
      </c>
      <c r="J56" s="129" t="str">
        <f t="shared" si="1"/>
        <v/>
      </c>
    </row>
    <row r="57" spans="1:10" x14ac:dyDescent="0.25">
      <c r="A57" s="104"/>
      <c r="B57" s="104"/>
      <c r="C57" s="104"/>
      <c r="D57" s="104"/>
      <c r="E57" s="104"/>
      <c r="F57" s="104"/>
      <c r="G57" s="104"/>
      <c r="I57" s="129" t="str">
        <f t="shared" si="0"/>
        <v/>
      </c>
      <c r="J57" s="129" t="str">
        <f t="shared" si="1"/>
        <v/>
      </c>
    </row>
    <row r="58" spans="1:10" x14ac:dyDescent="0.25">
      <c r="A58" s="104"/>
      <c r="B58" s="104"/>
      <c r="C58" s="104"/>
      <c r="D58" s="104"/>
      <c r="E58" s="104"/>
      <c r="F58" s="104"/>
      <c r="G58" s="104"/>
      <c r="I58" s="129" t="str">
        <f t="shared" si="0"/>
        <v/>
      </c>
      <c r="J58" s="129" t="str">
        <f t="shared" si="1"/>
        <v/>
      </c>
    </row>
    <row r="59" spans="1:10" x14ac:dyDescent="0.25">
      <c r="A59" s="104"/>
      <c r="B59" s="104"/>
      <c r="C59" s="104"/>
      <c r="D59" s="104"/>
      <c r="E59" s="104"/>
      <c r="F59" s="104"/>
      <c r="G59" s="104"/>
      <c r="I59" s="129" t="str">
        <f t="shared" si="0"/>
        <v/>
      </c>
      <c r="J59" s="129" t="str">
        <f t="shared" si="1"/>
        <v/>
      </c>
    </row>
    <row r="60" spans="1:10" x14ac:dyDescent="0.25">
      <c r="A60" s="104"/>
      <c r="B60" s="104"/>
      <c r="C60" s="104"/>
      <c r="D60" s="104"/>
      <c r="E60" s="104"/>
      <c r="F60" s="104"/>
      <c r="G60" s="104"/>
      <c r="I60" s="129" t="str">
        <f t="shared" si="0"/>
        <v/>
      </c>
      <c r="J60" s="129" t="str">
        <f t="shared" si="1"/>
        <v/>
      </c>
    </row>
    <row r="61" spans="1:10" x14ac:dyDescent="0.25">
      <c r="A61" s="104"/>
      <c r="B61" s="104"/>
      <c r="C61" s="104"/>
      <c r="D61" s="104"/>
      <c r="E61" s="104"/>
      <c r="F61" s="104"/>
      <c r="G61" s="104"/>
      <c r="I61" s="129" t="str">
        <f t="shared" si="0"/>
        <v/>
      </c>
      <c r="J61" s="129" t="str">
        <f t="shared" si="1"/>
        <v/>
      </c>
    </row>
    <row r="62" spans="1:10" x14ac:dyDescent="0.25">
      <c r="A62" s="104"/>
      <c r="B62" s="104"/>
      <c r="C62" s="104"/>
      <c r="D62" s="104"/>
      <c r="E62" s="104"/>
      <c r="F62" s="104"/>
      <c r="G62" s="104"/>
      <c r="I62" s="129" t="str">
        <f t="shared" si="0"/>
        <v/>
      </c>
      <c r="J62" s="129" t="str">
        <f t="shared" si="1"/>
        <v/>
      </c>
    </row>
    <row r="63" spans="1:10" x14ac:dyDescent="0.25">
      <c r="A63" s="104"/>
      <c r="B63" s="104"/>
      <c r="C63" s="104"/>
      <c r="D63" s="104"/>
      <c r="E63" s="104"/>
      <c r="F63" s="104"/>
      <c r="G63" s="104"/>
      <c r="I63" s="129" t="str">
        <f t="shared" si="0"/>
        <v/>
      </c>
      <c r="J63" s="129" t="str">
        <f t="shared" si="1"/>
        <v/>
      </c>
    </row>
    <row r="64" spans="1:10" x14ac:dyDescent="0.25">
      <c r="A64" s="104"/>
      <c r="B64" s="104"/>
      <c r="C64" s="104"/>
      <c r="D64" s="104"/>
      <c r="E64" s="104"/>
      <c r="F64" s="104"/>
      <c r="G64" s="104"/>
      <c r="I64" s="129" t="str">
        <f t="shared" si="0"/>
        <v/>
      </c>
      <c r="J64" s="129" t="str">
        <f t="shared" si="1"/>
        <v/>
      </c>
    </row>
    <row r="65" spans="1:10" x14ac:dyDescent="0.25">
      <c r="A65" s="104"/>
      <c r="B65" s="104"/>
      <c r="C65" s="104"/>
      <c r="D65" s="104"/>
      <c r="E65" s="104"/>
      <c r="F65" s="104"/>
      <c r="G65" s="104"/>
      <c r="I65" s="129" t="str">
        <f t="shared" si="0"/>
        <v/>
      </c>
      <c r="J65" s="129" t="str">
        <f t="shared" si="1"/>
        <v/>
      </c>
    </row>
    <row r="66" spans="1:10" x14ac:dyDescent="0.25">
      <c r="A66" s="104"/>
      <c r="B66" s="104"/>
      <c r="C66" s="104"/>
      <c r="D66" s="104"/>
      <c r="E66" s="104"/>
      <c r="F66" s="104"/>
      <c r="G66" s="104"/>
      <c r="I66" s="129" t="str">
        <f t="shared" si="0"/>
        <v/>
      </c>
      <c r="J66" s="129" t="str">
        <f t="shared" si="1"/>
        <v/>
      </c>
    </row>
    <row r="67" spans="1:10" x14ac:dyDescent="0.25">
      <c r="A67" s="104"/>
      <c r="B67" s="104"/>
      <c r="C67" s="104"/>
      <c r="D67" s="104"/>
      <c r="E67" s="104"/>
      <c r="F67" s="104"/>
      <c r="G67" s="104"/>
      <c r="I67" s="129" t="str">
        <f t="shared" si="0"/>
        <v/>
      </c>
      <c r="J67" s="129" t="str">
        <f t="shared" si="1"/>
        <v/>
      </c>
    </row>
    <row r="68" spans="1:10" x14ac:dyDescent="0.25">
      <c r="A68" s="104"/>
      <c r="B68" s="104"/>
      <c r="C68" s="104"/>
      <c r="D68" s="104"/>
      <c r="E68" s="104"/>
      <c r="F68" s="104"/>
      <c r="G68" s="104"/>
      <c r="I68" s="129" t="str">
        <f t="shared" si="0"/>
        <v/>
      </c>
      <c r="J68" s="129" t="str">
        <f t="shared" si="1"/>
        <v/>
      </c>
    </row>
    <row r="69" spans="1:10" x14ac:dyDescent="0.25">
      <c r="A69" s="104"/>
      <c r="B69" s="104"/>
      <c r="C69" s="104"/>
      <c r="D69" s="104"/>
      <c r="E69" s="104"/>
      <c r="F69" s="104"/>
      <c r="G69" s="104"/>
      <c r="I69" s="129" t="str">
        <f t="shared" si="0"/>
        <v/>
      </c>
      <c r="J69" s="129" t="str">
        <f t="shared" si="1"/>
        <v/>
      </c>
    </row>
    <row r="70" spans="1:10" x14ac:dyDescent="0.25">
      <c r="A70" s="104"/>
      <c r="B70" s="104"/>
      <c r="C70" s="104"/>
      <c r="D70" s="104"/>
      <c r="E70" s="104"/>
      <c r="F70" s="104"/>
      <c r="G70" s="104"/>
      <c r="I70" s="129" t="str">
        <f t="shared" si="0"/>
        <v/>
      </c>
      <c r="J70" s="129" t="str">
        <f t="shared" si="1"/>
        <v/>
      </c>
    </row>
    <row r="71" spans="1:10" x14ac:dyDescent="0.25">
      <c r="A71" s="104"/>
      <c r="B71" s="104"/>
      <c r="C71" s="104"/>
      <c r="D71" s="104"/>
      <c r="E71" s="104"/>
      <c r="F71" s="104"/>
      <c r="G71" s="104"/>
      <c r="I71" s="129" t="str">
        <f t="shared" si="0"/>
        <v/>
      </c>
      <c r="J71" s="129" t="str">
        <f t="shared" si="1"/>
        <v/>
      </c>
    </row>
    <row r="72" spans="1:10" x14ac:dyDescent="0.25">
      <c r="A72" s="104"/>
      <c r="B72" s="104"/>
      <c r="C72" s="104"/>
      <c r="D72" s="104"/>
      <c r="E72" s="104"/>
      <c r="F72" s="104"/>
      <c r="G72" s="104"/>
      <c r="I72" s="129" t="str">
        <f t="shared" si="0"/>
        <v/>
      </c>
      <c r="J72" s="129" t="str">
        <f t="shared" si="1"/>
        <v/>
      </c>
    </row>
    <row r="73" spans="1:10" x14ac:dyDescent="0.25">
      <c r="A73" s="104"/>
      <c r="B73" s="104"/>
      <c r="C73" s="104"/>
      <c r="D73" s="104"/>
      <c r="E73" s="104"/>
      <c r="F73" s="104"/>
      <c r="G73" s="104"/>
      <c r="I73" s="129" t="str">
        <f t="shared" si="0"/>
        <v/>
      </c>
      <c r="J73" s="129" t="str">
        <f t="shared" si="1"/>
        <v/>
      </c>
    </row>
    <row r="74" spans="1:10" x14ac:dyDescent="0.25">
      <c r="A74" s="104"/>
      <c r="B74" s="104"/>
      <c r="C74" s="104"/>
      <c r="D74" s="104"/>
      <c r="E74" s="104"/>
      <c r="F74" s="104"/>
      <c r="G74" s="104"/>
      <c r="I74" s="129" t="str">
        <f t="shared" ref="I74:I137" si="2">+IF(G74&gt;0,H74/G74,"")</f>
        <v/>
      </c>
      <c r="J74" s="129" t="str">
        <f t="shared" ref="J74:J137" si="3">IF(I74="","",IF(I74&lt;=0.5,"Avance bajo",(IF(AND(I74&gt;0.5,I74&lt;=0.75),"Avance medio",IF(AND(I74&gt;0.75,I74&lt;=0.95),"Avance alto",IF(AND(I74&gt;0.95,I74&lt;=1),"Avance sobresaliente",IF(I74&gt;1,"Sobre ejecutado","")))))))</f>
        <v/>
      </c>
    </row>
    <row r="75" spans="1:10" x14ac:dyDescent="0.25">
      <c r="A75" s="104"/>
      <c r="B75" s="104"/>
      <c r="C75" s="104"/>
      <c r="D75" s="104"/>
      <c r="E75" s="104"/>
      <c r="F75" s="104"/>
      <c r="G75" s="104"/>
      <c r="I75" s="129" t="str">
        <f t="shared" si="2"/>
        <v/>
      </c>
      <c r="J75" s="129" t="str">
        <f t="shared" si="3"/>
        <v/>
      </c>
    </row>
    <row r="76" spans="1:10" x14ac:dyDescent="0.25">
      <c r="A76" s="104"/>
      <c r="B76" s="104"/>
      <c r="C76" s="104"/>
      <c r="D76" s="104"/>
      <c r="E76" s="104"/>
      <c r="F76" s="104"/>
      <c r="G76" s="104"/>
      <c r="I76" s="129" t="str">
        <f t="shared" si="2"/>
        <v/>
      </c>
      <c r="J76" s="129" t="str">
        <f t="shared" si="3"/>
        <v/>
      </c>
    </row>
    <row r="77" spans="1:10" x14ac:dyDescent="0.25">
      <c r="A77" s="104"/>
      <c r="B77" s="104"/>
      <c r="C77" s="104"/>
      <c r="D77" s="104"/>
      <c r="E77" s="104"/>
      <c r="F77" s="104"/>
      <c r="G77" s="104"/>
      <c r="I77" s="129" t="str">
        <f t="shared" si="2"/>
        <v/>
      </c>
      <c r="J77" s="129" t="str">
        <f t="shared" si="3"/>
        <v/>
      </c>
    </row>
    <row r="78" spans="1:10" x14ac:dyDescent="0.25">
      <c r="A78" s="104"/>
      <c r="B78" s="104"/>
      <c r="C78" s="104"/>
      <c r="D78" s="104"/>
      <c r="E78" s="104"/>
      <c r="F78" s="104"/>
      <c r="G78" s="104"/>
      <c r="I78" s="129" t="str">
        <f t="shared" si="2"/>
        <v/>
      </c>
      <c r="J78" s="129" t="str">
        <f t="shared" si="3"/>
        <v/>
      </c>
    </row>
    <row r="79" spans="1:10" x14ac:dyDescent="0.25">
      <c r="A79" s="104"/>
      <c r="B79" s="104"/>
      <c r="C79" s="104"/>
      <c r="D79" s="104"/>
      <c r="E79" s="104"/>
      <c r="I79" s="129" t="str">
        <f t="shared" si="2"/>
        <v/>
      </c>
      <c r="J79" s="129" t="str">
        <f t="shared" si="3"/>
        <v/>
      </c>
    </row>
    <row r="80" spans="1:10" x14ac:dyDescent="0.25">
      <c r="A80" s="104"/>
      <c r="B80" s="104"/>
      <c r="C80" s="104"/>
      <c r="D80" s="104"/>
      <c r="E80" s="104"/>
      <c r="I80" s="129" t="str">
        <f t="shared" si="2"/>
        <v/>
      </c>
      <c r="J80" s="129" t="str">
        <f t="shared" si="3"/>
        <v/>
      </c>
    </row>
    <row r="81" spans="1:10" x14ac:dyDescent="0.25">
      <c r="A81" s="104"/>
      <c r="B81" s="104"/>
      <c r="C81" s="104"/>
      <c r="D81" s="104"/>
      <c r="E81" s="104"/>
      <c r="I81" s="129" t="str">
        <f t="shared" si="2"/>
        <v/>
      </c>
      <c r="J81" s="129" t="str">
        <f t="shared" si="3"/>
        <v/>
      </c>
    </row>
    <row r="82" spans="1:10" x14ac:dyDescent="0.25">
      <c r="A82" s="104"/>
      <c r="B82" s="104"/>
      <c r="C82" s="104"/>
      <c r="D82" s="104"/>
      <c r="E82" s="104"/>
      <c r="I82" s="129" t="str">
        <f t="shared" si="2"/>
        <v/>
      </c>
      <c r="J82" s="129" t="str">
        <f t="shared" si="3"/>
        <v/>
      </c>
    </row>
    <row r="83" spans="1:10" x14ac:dyDescent="0.25">
      <c r="A83" s="104"/>
      <c r="B83" s="104"/>
      <c r="C83" s="104"/>
      <c r="D83" s="104"/>
      <c r="E83" s="104"/>
      <c r="I83" s="129" t="str">
        <f t="shared" si="2"/>
        <v/>
      </c>
      <c r="J83" s="129" t="str">
        <f t="shared" si="3"/>
        <v/>
      </c>
    </row>
    <row r="84" spans="1:10" x14ac:dyDescent="0.25">
      <c r="A84" s="104"/>
      <c r="B84" s="104"/>
      <c r="C84" s="104"/>
      <c r="D84" s="104"/>
      <c r="E84" s="104"/>
      <c r="I84" s="129" t="str">
        <f t="shared" si="2"/>
        <v/>
      </c>
      <c r="J84" s="129" t="str">
        <f t="shared" si="3"/>
        <v/>
      </c>
    </row>
    <row r="85" spans="1:10" x14ac:dyDescent="0.25">
      <c r="A85" s="104"/>
      <c r="B85" s="104"/>
      <c r="C85" s="104"/>
      <c r="D85" s="104"/>
      <c r="E85" s="104"/>
      <c r="I85" s="129" t="str">
        <f t="shared" si="2"/>
        <v/>
      </c>
      <c r="J85" s="129" t="str">
        <f t="shared" si="3"/>
        <v/>
      </c>
    </row>
    <row r="86" spans="1:10" x14ac:dyDescent="0.25">
      <c r="A86" s="104"/>
      <c r="B86" s="104"/>
      <c r="C86" s="104"/>
      <c r="D86" s="104"/>
      <c r="E86" s="104"/>
      <c r="I86" s="129" t="str">
        <f t="shared" si="2"/>
        <v/>
      </c>
      <c r="J86" s="129" t="str">
        <f t="shared" si="3"/>
        <v/>
      </c>
    </row>
    <row r="87" spans="1:10" x14ac:dyDescent="0.25">
      <c r="A87" s="104"/>
      <c r="B87" s="104"/>
      <c r="C87" s="104"/>
      <c r="D87" s="104"/>
      <c r="E87" s="104"/>
      <c r="I87" s="129" t="str">
        <f t="shared" si="2"/>
        <v/>
      </c>
      <c r="J87" s="129" t="str">
        <f t="shared" si="3"/>
        <v/>
      </c>
    </row>
    <row r="88" spans="1:10" x14ac:dyDescent="0.25">
      <c r="A88" s="104"/>
      <c r="B88" s="104"/>
      <c r="C88" s="104"/>
      <c r="D88" s="104"/>
      <c r="E88" s="104"/>
      <c r="I88" s="129" t="str">
        <f t="shared" si="2"/>
        <v/>
      </c>
      <c r="J88" s="129" t="str">
        <f t="shared" si="3"/>
        <v/>
      </c>
    </row>
    <row r="89" spans="1:10" x14ac:dyDescent="0.25">
      <c r="A89" s="104"/>
      <c r="B89" s="104"/>
      <c r="C89" s="104"/>
      <c r="D89" s="104"/>
      <c r="E89" s="104"/>
      <c r="I89" s="129" t="str">
        <f t="shared" si="2"/>
        <v/>
      </c>
      <c r="J89" s="129" t="str">
        <f t="shared" si="3"/>
        <v/>
      </c>
    </row>
    <row r="90" spans="1:10" x14ac:dyDescent="0.25">
      <c r="A90" s="104"/>
      <c r="B90" s="104"/>
      <c r="C90" s="104"/>
      <c r="D90" s="104"/>
      <c r="E90" s="104"/>
      <c r="I90" s="129" t="str">
        <f t="shared" si="2"/>
        <v/>
      </c>
      <c r="J90" s="129" t="str">
        <f t="shared" si="3"/>
        <v/>
      </c>
    </row>
    <row r="91" spans="1:10" x14ac:dyDescent="0.25">
      <c r="A91" s="104"/>
      <c r="B91" s="104"/>
      <c r="C91" s="104"/>
      <c r="D91" s="104"/>
      <c r="E91" s="104"/>
      <c r="I91" s="129" t="str">
        <f t="shared" si="2"/>
        <v/>
      </c>
      <c r="J91" s="129" t="str">
        <f t="shared" si="3"/>
        <v/>
      </c>
    </row>
    <row r="92" spans="1:10" x14ac:dyDescent="0.25">
      <c r="A92" s="104"/>
      <c r="B92" s="104"/>
      <c r="C92" s="104"/>
      <c r="D92" s="104"/>
      <c r="E92" s="104"/>
      <c r="I92" s="129" t="str">
        <f t="shared" si="2"/>
        <v/>
      </c>
      <c r="J92" s="129" t="str">
        <f t="shared" si="3"/>
        <v/>
      </c>
    </row>
    <row r="93" spans="1:10" x14ac:dyDescent="0.25">
      <c r="A93" s="104"/>
      <c r="B93" s="104"/>
      <c r="C93" s="104"/>
      <c r="D93" s="104"/>
      <c r="E93" s="104"/>
      <c r="I93" s="129" t="str">
        <f t="shared" si="2"/>
        <v/>
      </c>
      <c r="J93" s="129" t="str">
        <f t="shared" si="3"/>
        <v/>
      </c>
    </row>
    <row r="94" spans="1:10" x14ac:dyDescent="0.25">
      <c r="A94" s="104"/>
      <c r="B94" s="104"/>
      <c r="C94" s="104"/>
      <c r="D94" s="104"/>
      <c r="E94" s="104"/>
      <c r="I94" s="129" t="str">
        <f t="shared" si="2"/>
        <v/>
      </c>
      <c r="J94" s="129" t="str">
        <f t="shared" si="3"/>
        <v/>
      </c>
    </row>
    <row r="95" spans="1:10" x14ac:dyDescent="0.25">
      <c r="A95" s="104"/>
      <c r="B95" s="104"/>
      <c r="C95" s="104"/>
      <c r="D95" s="104"/>
      <c r="E95" s="104"/>
      <c r="I95" s="129" t="str">
        <f t="shared" si="2"/>
        <v/>
      </c>
      <c r="J95" s="129" t="str">
        <f t="shared" si="3"/>
        <v/>
      </c>
    </row>
    <row r="96" spans="1:10" x14ac:dyDescent="0.25">
      <c r="A96" s="104"/>
      <c r="B96" s="104"/>
      <c r="C96" s="104"/>
      <c r="D96" s="104"/>
      <c r="E96" s="104"/>
      <c r="I96" s="129" t="str">
        <f t="shared" si="2"/>
        <v/>
      </c>
      <c r="J96" s="129" t="str">
        <f t="shared" si="3"/>
        <v/>
      </c>
    </row>
    <row r="97" spans="1:10" x14ac:dyDescent="0.25">
      <c r="A97" s="104"/>
      <c r="B97" s="104"/>
      <c r="C97" s="104"/>
      <c r="D97" s="104"/>
      <c r="E97" s="104"/>
      <c r="I97" s="129" t="str">
        <f t="shared" si="2"/>
        <v/>
      </c>
      <c r="J97" s="129" t="str">
        <f t="shared" si="3"/>
        <v/>
      </c>
    </row>
    <row r="98" spans="1:10" x14ac:dyDescent="0.25">
      <c r="A98" s="104"/>
      <c r="B98" s="104"/>
      <c r="C98" s="104"/>
      <c r="D98" s="104"/>
      <c r="E98" s="104"/>
      <c r="I98" s="129" t="str">
        <f t="shared" si="2"/>
        <v/>
      </c>
      <c r="J98" s="129" t="str">
        <f t="shared" si="3"/>
        <v/>
      </c>
    </row>
    <row r="99" spans="1:10" x14ac:dyDescent="0.25">
      <c r="A99" s="104"/>
      <c r="B99" s="104"/>
      <c r="C99" s="104"/>
      <c r="D99" s="104"/>
      <c r="E99" s="104"/>
      <c r="I99" s="129" t="str">
        <f t="shared" si="2"/>
        <v/>
      </c>
      <c r="J99" s="129" t="str">
        <f t="shared" si="3"/>
        <v/>
      </c>
    </row>
    <row r="100" spans="1:10" x14ac:dyDescent="0.25">
      <c r="A100" s="104"/>
      <c r="B100" s="104"/>
      <c r="C100" s="104"/>
      <c r="D100" s="104"/>
      <c r="E100" s="104"/>
      <c r="I100" s="129" t="str">
        <f t="shared" si="2"/>
        <v/>
      </c>
      <c r="J100" s="129" t="str">
        <f t="shared" si="3"/>
        <v/>
      </c>
    </row>
    <row r="101" spans="1:10" x14ac:dyDescent="0.25">
      <c r="A101" s="104"/>
      <c r="B101" s="104"/>
      <c r="C101" s="104"/>
      <c r="D101" s="104"/>
      <c r="E101" s="104"/>
      <c r="I101" s="129" t="str">
        <f t="shared" si="2"/>
        <v/>
      </c>
      <c r="J101" s="129" t="str">
        <f t="shared" si="3"/>
        <v/>
      </c>
    </row>
    <row r="102" spans="1:10" x14ac:dyDescent="0.25">
      <c r="A102" s="104"/>
      <c r="B102" s="104"/>
      <c r="C102" s="104"/>
      <c r="D102" s="104"/>
      <c r="E102" s="104"/>
      <c r="I102" s="129" t="str">
        <f t="shared" si="2"/>
        <v/>
      </c>
      <c r="J102" s="129" t="str">
        <f t="shared" si="3"/>
        <v/>
      </c>
    </row>
    <row r="103" spans="1:10" x14ac:dyDescent="0.25">
      <c r="A103" s="104"/>
      <c r="B103" s="104"/>
      <c r="C103" s="104"/>
      <c r="D103" s="104"/>
      <c r="E103" s="104"/>
      <c r="I103" s="129" t="str">
        <f t="shared" si="2"/>
        <v/>
      </c>
      <c r="J103" s="129" t="str">
        <f t="shared" si="3"/>
        <v/>
      </c>
    </row>
    <row r="104" spans="1:10" x14ac:dyDescent="0.25">
      <c r="A104" s="104"/>
      <c r="B104" s="104"/>
      <c r="C104" s="104"/>
      <c r="D104" s="104"/>
      <c r="E104" s="104"/>
      <c r="I104" s="129" t="str">
        <f t="shared" si="2"/>
        <v/>
      </c>
      <c r="J104" s="129" t="str">
        <f t="shared" si="3"/>
        <v/>
      </c>
    </row>
    <row r="105" spans="1:10" x14ac:dyDescent="0.25">
      <c r="A105" s="104"/>
      <c r="B105" s="104"/>
      <c r="C105" s="104"/>
      <c r="D105" s="104"/>
      <c r="E105" s="104"/>
      <c r="I105" s="129" t="str">
        <f t="shared" si="2"/>
        <v/>
      </c>
      <c r="J105" s="129" t="str">
        <f t="shared" si="3"/>
        <v/>
      </c>
    </row>
    <row r="106" spans="1:10" x14ac:dyDescent="0.25">
      <c r="A106" s="104"/>
      <c r="B106" s="104"/>
      <c r="C106" s="104"/>
      <c r="D106" s="104"/>
      <c r="E106" s="104"/>
      <c r="I106" s="129" t="str">
        <f t="shared" si="2"/>
        <v/>
      </c>
      <c r="J106" s="129" t="str">
        <f t="shared" si="3"/>
        <v/>
      </c>
    </row>
    <row r="107" spans="1:10" x14ac:dyDescent="0.25">
      <c r="A107" s="104"/>
      <c r="B107" s="104"/>
      <c r="C107" s="104"/>
      <c r="D107" s="104"/>
      <c r="E107" s="104"/>
      <c r="I107" s="129" t="str">
        <f t="shared" si="2"/>
        <v/>
      </c>
      <c r="J107" s="129" t="str">
        <f t="shared" si="3"/>
        <v/>
      </c>
    </row>
    <row r="108" spans="1:10" x14ac:dyDescent="0.25">
      <c r="A108" s="104"/>
      <c r="B108" s="104"/>
      <c r="C108" s="104"/>
      <c r="D108" s="104"/>
      <c r="E108" s="104"/>
      <c r="I108" s="129" t="str">
        <f t="shared" si="2"/>
        <v/>
      </c>
      <c r="J108" s="129" t="str">
        <f t="shared" si="3"/>
        <v/>
      </c>
    </row>
    <row r="109" spans="1:10" x14ac:dyDescent="0.25">
      <c r="A109" s="104"/>
      <c r="B109" s="104"/>
      <c r="C109" s="104"/>
      <c r="D109" s="104"/>
      <c r="E109" s="104"/>
      <c r="I109" s="129" t="str">
        <f t="shared" si="2"/>
        <v/>
      </c>
      <c r="J109" s="129" t="str">
        <f t="shared" si="3"/>
        <v/>
      </c>
    </row>
    <row r="110" spans="1:10" x14ac:dyDescent="0.25">
      <c r="A110" s="104"/>
      <c r="B110" s="104"/>
      <c r="C110" s="104"/>
      <c r="D110" s="104"/>
      <c r="E110" s="104"/>
      <c r="I110" s="129" t="str">
        <f t="shared" si="2"/>
        <v/>
      </c>
      <c r="J110" s="129" t="str">
        <f t="shared" si="3"/>
        <v/>
      </c>
    </row>
    <row r="111" spans="1:10" x14ac:dyDescent="0.25">
      <c r="A111" s="104"/>
      <c r="B111" s="104"/>
      <c r="C111" s="104"/>
      <c r="D111" s="104"/>
      <c r="E111" s="104"/>
      <c r="I111" s="129" t="str">
        <f t="shared" si="2"/>
        <v/>
      </c>
      <c r="J111" s="129" t="str">
        <f t="shared" si="3"/>
        <v/>
      </c>
    </row>
    <row r="112" spans="1:10" x14ac:dyDescent="0.25">
      <c r="A112" s="104"/>
      <c r="B112" s="104"/>
      <c r="C112" s="104"/>
      <c r="D112" s="104"/>
      <c r="E112" s="104"/>
      <c r="I112" s="129" t="str">
        <f t="shared" si="2"/>
        <v/>
      </c>
      <c r="J112" s="129" t="str">
        <f t="shared" si="3"/>
        <v/>
      </c>
    </row>
    <row r="113" spans="1:10" x14ac:dyDescent="0.25">
      <c r="A113" s="104"/>
      <c r="B113" s="104"/>
      <c r="C113" s="104"/>
      <c r="D113" s="104"/>
      <c r="E113" s="104"/>
      <c r="I113" s="129" t="str">
        <f t="shared" si="2"/>
        <v/>
      </c>
      <c r="J113" s="129" t="str">
        <f t="shared" si="3"/>
        <v/>
      </c>
    </row>
    <row r="114" spans="1:10" x14ac:dyDescent="0.25">
      <c r="A114" s="104"/>
      <c r="B114" s="104"/>
      <c r="C114" s="104"/>
      <c r="D114" s="104"/>
      <c r="E114" s="104"/>
      <c r="I114" s="129" t="str">
        <f t="shared" si="2"/>
        <v/>
      </c>
      <c r="J114" s="129" t="str">
        <f t="shared" si="3"/>
        <v/>
      </c>
    </row>
    <row r="115" spans="1:10" x14ac:dyDescent="0.25">
      <c r="A115" s="104"/>
      <c r="B115" s="104"/>
      <c r="C115" s="104"/>
      <c r="D115" s="104"/>
      <c r="E115" s="104"/>
      <c r="I115" s="129" t="str">
        <f t="shared" si="2"/>
        <v/>
      </c>
      <c r="J115" s="129" t="str">
        <f t="shared" si="3"/>
        <v/>
      </c>
    </row>
    <row r="116" spans="1:10" x14ac:dyDescent="0.25">
      <c r="A116" s="104"/>
      <c r="B116" s="104"/>
      <c r="C116" s="104"/>
      <c r="D116" s="104"/>
      <c r="E116" s="104"/>
      <c r="I116" s="129" t="str">
        <f t="shared" si="2"/>
        <v/>
      </c>
      <c r="J116" s="129" t="str">
        <f t="shared" si="3"/>
        <v/>
      </c>
    </row>
    <row r="117" spans="1:10" x14ac:dyDescent="0.25">
      <c r="A117" s="104"/>
      <c r="B117" s="104"/>
      <c r="C117" s="104"/>
      <c r="D117" s="104"/>
      <c r="E117" s="104"/>
      <c r="I117" s="129" t="str">
        <f t="shared" si="2"/>
        <v/>
      </c>
      <c r="J117" s="129" t="str">
        <f t="shared" si="3"/>
        <v/>
      </c>
    </row>
    <row r="118" spans="1:10" x14ac:dyDescent="0.25">
      <c r="A118" s="104"/>
      <c r="B118" s="104"/>
      <c r="C118" s="104"/>
      <c r="D118" s="104"/>
      <c r="E118" s="104"/>
      <c r="I118" s="129" t="str">
        <f t="shared" si="2"/>
        <v/>
      </c>
      <c r="J118" s="129" t="str">
        <f t="shared" si="3"/>
        <v/>
      </c>
    </row>
    <row r="119" spans="1:10" x14ac:dyDescent="0.25">
      <c r="A119" s="104"/>
      <c r="B119" s="104"/>
      <c r="C119" s="104"/>
      <c r="D119" s="104"/>
      <c r="E119" s="104"/>
      <c r="I119" s="129" t="str">
        <f t="shared" si="2"/>
        <v/>
      </c>
      <c r="J119" s="129" t="str">
        <f t="shared" si="3"/>
        <v/>
      </c>
    </row>
    <row r="120" spans="1:10" x14ac:dyDescent="0.25">
      <c r="A120" s="104"/>
      <c r="B120" s="104"/>
      <c r="C120" s="104"/>
      <c r="D120" s="104"/>
      <c r="E120" s="104"/>
      <c r="I120" s="129" t="str">
        <f t="shared" si="2"/>
        <v/>
      </c>
      <c r="J120" s="129" t="str">
        <f t="shared" si="3"/>
        <v/>
      </c>
    </row>
    <row r="121" spans="1:10" x14ac:dyDescent="0.25">
      <c r="A121" s="104"/>
      <c r="B121" s="104"/>
      <c r="C121" s="104"/>
      <c r="D121" s="104"/>
      <c r="E121" s="104"/>
      <c r="I121" s="129" t="str">
        <f t="shared" si="2"/>
        <v/>
      </c>
      <c r="J121" s="129" t="str">
        <f t="shared" si="3"/>
        <v/>
      </c>
    </row>
    <row r="122" spans="1:10" x14ac:dyDescent="0.25">
      <c r="A122" s="104"/>
      <c r="B122" s="104"/>
      <c r="C122" s="104"/>
      <c r="D122" s="104"/>
      <c r="E122" s="104"/>
      <c r="I122" s="129" t="str">
        <f t="shared" si="2"/>
        <v/>
      </c>
      <c r="J122" s="129" t="str">
        <f t="shared" si="3"/>
        <v/>
      </c>
    </row>
    <row r="123" spans="1:10" x14ac:dyDescent="0.25">
      <c r="A123" s="104"/>
      <c r="B123" s="104"/>
      <c r="C123" s="104"/>
      <c r="D123" s="104"/>
      <c r="E123" s="104"/>
      <c r="I123" s="129" t="str">
        <f t="shared" si="2"/>
        <v/>
      </c>
      <c r="J123" s="129" t="str">
        <f t="shared" si="3"/>
        <v/>
      </c>
    </row>
    <row r="124" spans="1:10" x14ac:dyDescent="0.25">
      <c r="A124" s="104"/>
      <c r="B124" s="104"/>
      <c r="C124" s="104"/>
      <c r="D124" s="104"/>
      <c r="E124" s="104"/>
      <c r="I124" s="129" t="str">
        <f t="shared" si="2"/>
        <v/>
      </c>
      <c r="J124" s="129" t="str">
        <f t="shared" si="3"/>
        <v/>
      </c>
    </row>
    <row r="125" spans="1:10" x14ac:dyDescent="0.25">
      <c r="A125" s="104"/>
      <c r="B125" s="104"/>
      <c r="C125" s="104"/>
      <c r="D125" s="104"/>
      <c r="E125" s="104"/>
      <c r="I125" s="129" t="str">
        <f t="shared" si="2"/>
        <v/>
      </c>
      <c r="J125" s="129" t="str">
        <f t="shared" si="3"/>
        <v/>
      </c>
    </row>
    <row r="126" spans="1:10" x14ac:dyDescent="0.25">
      <c r="A126" s="104"/>
      <c r="B126" s="104"/>
      <c r="C126" s="104"/>
      <c r="D126" s="104"/>
      <c r="E126" s="104"/>
      <c r="I126" s="129" t="str">
        <f t="shared" si="2"/>
        <v/>
      </c>
      <c r="J126" s="129" t="str">
        <f t="shared" si="3"/>
        <v/>
      </c>
    </row>
    <row r="127" spans="1:10" x14ac:dyDescent="0.25">
      <c r="A127" s="104"/>
      <c r="B127" s="104"/>
      <c r="C127" s="104"/>
      <c r="D127" s="104"/>
      <c r="E127" s="104"/>
      <c r="I127" s="129" t="str">
        <f t="shared" si="2"/>
        <v/>
      </c>
      <c r="J127" s="129" t="str">
        <f t="shared" si="3"/>
        <v/>
      </c>
    </row>
    <row r="128" spans="1:10" x14ac:dyDescent="0.25">
      <c r="A128" s="104"/>
      <c r="B128" s="104"/>
      <c r="C128" s="104"/>
      <c r="D128" s="104"/>
      <c r="E128" s="104"/>
      <c r="I128" s="129" t="str">
        <f t="shared" si="2"/>
        <v/>
      </c>
      <c r="J128" s="129" t="str">
        <f t="shared" si="3"/>
        <v/>
      </c>
    </row>
    <row r="129" spans="1:10" x14ac:dyDescent="0.25">
      <c r="A129" s="104"/>
      <c r="B129" s="104"/>
      <c r="C129" s="104"/>
      <c r="D129" s="104"/>
      <c r="E129" s="104"/>
      <c r="I129" s="129" t="str">
        <f t="shared" si="2"/>
        <v/>
      </c>
      <c r="J129" s="129" t="str">
        <f t="shared" si="3"/>
        <v/>
      </c>
    </row>
    <row r="130" spans="1:10" x14ac:dyDescent="0.25">
      <c r="A130" s="104"/>
      <c r="B130" s="104"/>
      <c r="C130" s="104"/>
      <c r="D130" s="104"/>
      <c r="E130" s="104"/>
      <c r="I130" s="129" t="str">
        <f t="shared" si="2"/>
        <v/>
      </c>
      <c r="J130" s="129" t="str">
        <f t="shared" si="3"/>
        <v/>
      </c>
    </row>
    <row r="131" spans="1:10" x14ac:dyDescent="0.25">
      <c r="A131" s="104"/>
      <c r="B131" s="104"/>
      <c r="C131" s="104"/>
      <c r="D131" s="104"/>
      <c r="E131" s="104"/>
      <c r="I131" s="129" t="str">
        <f t="shared" si="2"/>
        <v/>
      </c>
      <c r="J131" s="129" t="str">
        <f t="shared" si="3"/>
        <v/>
      </c>
    </row>
    <row r="132" spans="1:10" x14ac:dyDescent="0.25">
      <c r="A132" s="104"/>
      <c r="B132" s="104"/>
      <c r="C132" s="104"/>
      <c r="D132" s="104"/>
      <c r="E132" s="104"/>
      <c r="I132" s="129" t="str">
        <f t="shared" si="2"/>
        <v/>
      </c>
      <c r="J132" s="129" t="str">
        <f t="shared" si="3"/>
        <v/>
      </c>
    </row>
    <row r="133" spans="1:10" x14ac:dyDescent="0.25">
      <c r="A133" s="104"/>
      <c r="B133" s="104"/>
      <c r="C133" s="104"/>
      <c r="D133" s="104"/>
      <c r="E133" s="104"/>
      <c r="I133" s="129" t="str">
        <f t="shared" si="2"/>
        <v/>
      </c>
      <c r="J133" s="129" t="str">
        <f t="shared" si="3"/>
        <v/>
      </c>
    </row>
    <row r="134" spans="1:10" x14ac:dyDescent="0.25">
      <c r="A134" s="104"/>
      <c r="B134" s="104"/>
      <c r="C134" s="104"/>
      <c r="D134" s="104"/>
      <c r="E134" s="104"/>
      <c r="I134" s="129" t="str">
        <f t="shared" si="2"/>
        <v/>
      </c>
      <c r="J134" s="129" t="str">
        <f t="shared" si="3"/>
        <v/>
      </c>
    </row>
    <row r="135" spans="1:10" x14ac:dyDescent="0.25">
      <c r="A135" s="104"/>
      <c r="B135" s="104"/>
      <c r="C135" s="104"/>
      <c r="D135" s="104"/>
      <c r="E135" s="104"/>
      <c r="I135" s="129" t="str">
        <f t="shared" si="2"/>
        <v/>
      </c>
      <c r="J135" s="129" t="str">
        <f t="shared" si="3"/>
        <v/>
      </c>
    </row>
    <row r="136" spans="1:10" x14ac:dyDescent="0.25">
      <c r="A136" s="104"/>
      <c r="B136" s="104"/>
      <c r="C136" s="104"/>
      <c r="D136" s="104"/>
      <c r="E136" s="104"/>
      <c r="I136" s="129" t="str">
        <f t="shared" si="2"/>
        <v/>
      </c>
      <c r="J136" s="129" t="str">
        <f t="shared" si="3"/>
        <v/>
      </c>
    </row>
    <row r="137" spans="1:10" x14ac:dyDescent="0.25">
      <c r="A137" s="104"/>
      <c r="B137" s="104"/>
      <c r="C137" s="104"/>
      <c r="D137" s="104"/>
      <c r="E137" s="104"/>
      <c r="I137" s="129" t="str">
        <f t="shared" si="2"/>
        <v/>
      </c>
      <c r="J137" s="129" t="str">
        <f t="shared" si="3"/>
        <v/>
      </c>
    </row>
    <row r="138" spans="1:10" x14ac:dyDescent="0.25">
      <c r="A138" s="104"/>
      <c r="B138" s="104"/>
      <c r="C138" s="104"/>
      <c r="D138" s="104"/>
      <c r="E138" s="104"/>
      <c r="I138" s="129" t="str">
        <f t="shared" ref="I138:I201" si="4">+IF(G138&gt;0,H138/G138,"")</f>
        <v/>
      </c>
      <c r="J138" s="129" t="str">
        <f t="shared" ref="J138:J201" si="5">IF(I138="","",IF(I138&lt;=0.5,"Avance bajo",(IF(AND(I138&gt;0.5,I138&lt;=0.75),"Avance medio",IF(AND(I138&gt;0.75,I138&lt;=0.95),"Avance alto",IF(AND(I138&gt;0.95,I138&lt;=1),"Avance sobresaliente",IF(I138&gt;1,"Sobre ejecutado","")))))))</f>
        <v/>
      </c>
    </row>
    <row r="139" spans="1:10" x14ac:dyDescent="0.25">
      <c r="A139" s="104"/>
      <c r="B139" s="104"/>
      <c r="C139" s="104"/>
      <c r="D139" s="104"/>
      <c r="E139" s="104"/>
      <c r="I139" s="129" t="str">
        <f t="shared" si="4"/>
        <v/>
      </c>
      <c r="J139" s="129" t="str">
        <f t="shared" si="5"/>
        <v/>
      </c>
    </row>
    <row r="140" spans="1:10" x14ac:dyDescent="0.25">
      <c r="A140" s="104"/>
      <c r="B140" s="104"/>
      <c r="C140" s="104"/>
      <c r="D140" s="104"/>
      <c r="E140" s="104"/>
      <c r="I140" s="129" t="str">
        <f t="shared" si="4"/>
        <v/>
      </c>
      <c r="J140" s="129" t="str">
        <f t="shared" si="5"/>
        <v/>
      </c>
    </row>
    <row r="141" spans="1:10" x14ac:dyDescent="0.25">
      <c r="A141" s="104"/>
      <c r="B141" s="104"/>
      <c r="C141" s="104"/>
      <c r="D141" s="104"/>
      <c r="E141" s="104"/>
      <c r="I141" s="129" t="str">
        <f t="shared" si="4"/>
        <v/>
      </c>
      <c r="J141" s="129" t="str">
        <f t="shared" si="5"/>
        <v/>
      </c>
    </row>
    <row r="142" spans="1:10" x14ac:dyDescent="0.25">
      <c r="A142" s="104"/>
      <c r="B142" s="104"/>
      <c r="C142" s="104"/>
      <c r="D142" s="104"/>
      <c r="E142" s="104"/>
      <c r="I142" s="129" t="str">
        <f t="shared" si="4"/>
        <v/>
      </c>
      <c r="J142" s="129" t="str">
        <f t="shared" si="5"/>
        <v/>
      </c>
    </row>
    <row r="143" spans="1:10" x14ac:dyDescent="0.25">
      <c r="A143" s="104"/>
      <c r="B143" s="104"/>
      <c r="C143" s="104"/>
      <c r="D143" s="104"/>
      <c r="E143" s="104"/>
      <c r="I143" s="129" t="str">
        <f t="shared" si="4"/>
        <v/>
      </c>
      <c r="J143" s="129" t="str">
        <f t="shared" si="5"/>
        <v/>
      </c>
    </row>
    <row r="144" spans="1:10" x14ac:dyDescent="0.25">
      <c r="A144" s="104"/>
      <c r="B144" s="104"/>
      <c r="C144" s="104"/>
      <c r="D144" s="104"/>
      <c r="E144" s="104"/>
      <c r="I144" s="129" t="str">
        <f t="shared" si="4"/>
        <v/>
      </c>
      <c r="J144" s="129" t="str">
        <f t="shared" si="5"/>
        <v/>
      </c>
    </row>
    <row r="145" spans="1:10" x14ac:dyDescent="0.25">
      <c r="A145" s="104"/>
      <c r="B145" s="104"/>
      <c r="C145" s="104"/>
      <c r="D145" s="104"/>
      <c r="E145" s="104"/>
      <c r="I145" s="129" t="str">
        <f t="shared" si="4"/>
        <v/>
      </c>
      <c r="J145" s="129" t="str">
        <f t="shared" si="5"/>
        <v/>
      </c>
    </row>
    <row r="146" spans="1:10" x14ac:dyDescent="0.25">
      <c r="A146" s="104"/>
      <c r="B146" s="104"/>
      <c r="C146" s="104"/>
      <c r="D146" s="104"/>
      <c r="E146" s="104"/>
      <c r="I146" s="129" t="str">
        <f t="shared" si="4"/>
        <v/>
      </c>
      <c r="J146" s="129" t="str">
        <f t="shared" si="5"/>
        <v/>
      </c>
    </row>
    <row r="147" spans="1:10" x14ac:dyDescent="0.25">
      <c r="I147" s="129" t="str">
        <f t="shared" si="4"/>
        <v/>
      </c>
      <c r="J147" s="129" t="str">
        <f t="shared" si="5"/>
        <v/>
      </c>
    </row>
    <row r="148" spans="1:10" x14ac:dyDescent="0.25">
      <c r="I148" s="129" t="str">
        <f t="shared" si="4"/>
        <v/>
      </c>
      <c r="J148" s="129" t="str">
        <f t="shared" si="5"/>
        <v/>
      </c>
    </row>
    <row r="149" spans="1:10" x14ac:dyDescent="0.25">
      <c r="I149" s="129" t="str">
        <f t="shared" si="4"/>
        <v/>
      </c>
      <c r="J149" s="129" t="str">
        <f t="shared" si="5"/>
        <v/>
      </c>
    </row>
    <row r="150" spans="1:10" x14ac:dyDescent="0.25">
      <c r="I150" s="129" t="str">
        <f t="shared" si="4"/>
        <v/>
      </c>
      <c r="J150" s="129" t="str">
        <f t="shared" si="5"/>
        <v/>
      </c>
    </row>
    <row r="151" spans="1:10" x14ac:dyDescent="0.25">
      <c r="I151" s="129" t="str">
        <f t="shared" si="4"/>
        <v/>
      </c>
      <c r="J151" s="129" t="str">
        <f t="shared" si="5"/>
        <v/>
      </c>
    </row>
    <row r="152" spans="1:10" x14ac:dyDescent="0.25">
      <c r="I152" s="129" t="str">
        <f t="shared" si="4"/>
        <v/>
      </c>
      <c r="J152" s="129" t="str">
        <f t="shared" si="5"/>
        <v/>
      </c>
    </row>
    <row r="153" spans="1:10" x14ac:dyDescent="0.25">
      <c r="I153" s="129" t="str">
        <f t="shared" si="4"/>
        <v/>
      </c>
      <c r="J153" s="129" t="str">
        <f t="shared" si="5"/>
        <v/>
      </c>
    </row>
    <row r="154" spans="1:10" x14ac:dyDescent="0.25">
      <c r="I154" s="129" t="str">
        <f t="shared" si="4"/>
        <v/>
      </c>
      <c r="J154" s="129" t="str">
        <f t="shared" si="5"/>
        <v/>
      </c>
    </row>
    <row r="155" spans="1:10" x14ac:dyDescent="0.25">
      <c r="I155" s="129" t="str">
        <f t="shared" si="4"/>
        <v/>
      </c>
      <c r="J155" s="129" t="str">
        <f t="shared" si="5"/>
        <v/>
      </c>
    </row>
    <row r="156" spans="1:10" x14ac:dyDescent="0.25">
      <c r="I156" s="129" t="str">
        <f t="shared" si="4"/>
        <v/>
      </c>
      <c r="J156" s="129" t="str">
        <f t="shared" si="5"/>
        <v/>
      </c>
    </row>
    <row r="157" spans="1:10" x14ac:dyDescent="0.25">
      <c r="I157" s="129" t="str">
        <f t="shared" si="4"/>
        <v/>
      </c>
      <c r="J157" s="129" t="str">
        <f t="shared" si="5"/>
        <v/>
      </c>
    </row>
    <row r="158" spans="1:10" x14ac:dyDescent="0.25">
      <c r="I158" s="129" t="str">
        <f t="shared" si="4"/>
        <v/>
      </c>
      <c r="J158" s="129" t="str">
        <f t="shared" si="5"/>
        <v/>
      </c>
    </row>
    <row r="159" spans="1:10" x14ac:dyDescent="0.25">
      <c r="I159" s="129" t="str">
        <f t="shared" si="4"/>
        <v/>
      </c>
      <c r="J159" s="129" t="str">
        <f t="shared" si="5"/>
        <v/>
      </c>
    </row>
    <row r="160" spans="1:10" x14ac:dyDescent="0.25">
      <c r="I160" s="129" t="str">
        <f t="shared" si="4"/>
        <v/>
      </c>
      <c r="J160" s="129" t="str">
        <f t="shared" si="5"/>
        <v/>
      </c>
    </row>
    <row r="161" spans="9:10" x14ac:dyDescent="0.25">
      <c r="I161" s="129" t="str">
        <f t="shared" si="4"/>
        <v/>
      </c>
      <c r="J161" s="129" t="str">
        <f t="shared" si="5"/>
        <v/>
      </c>
    </row>
    <row r="162" spans="9:10" x14ac:dyDescent="0.25">
      <c r="I162" s="129" t="str">
        <f t="shared" si="4"/>
        <v/>
      </c>
      <c r="J162" s="129" t="str">
        <f t="shared" si="5"/>
        <v/>
      </c>
    </row>
    <row r="163" spans="9:10" x14ac:dyDescent="0.25">
      <c r="I163" s="129" t="str">
        <f t="shared" si="4"/>
        <v/>
      </c>
      <c r="J163" s="129" t="str">
        <f t="shared" si="5"/>
        <v/>
      </c>
    </row>
    <row r="164" spans="9:10" x14ac:dyDescent="0.25">
      <c r="I164" s="129" t="str">
        <f t="shared" si="4"/>
        <v/>
      </c>
      <c r="J164" s="129" t="str">
        <f t="shared" si="5"/>
        <v/>
      </c>
    </row>
    <row r="165" spans="9:10" x14ac:dyDescent="0.25">
      <c r="I165" s="129" t="str">
        <f t="shared" si="4"/>
        <v/>
      </c>
      <c r="J165" s="129" t="str">
        <f t="shared" si="5"/>
        <v/>
      </c>
    </row>
    <row r="166" spans="9:10" x14ac:dyDescent="0.25">
      <c r="I166" s="129" t="str">
        <f t="shared" si="4"/>
        <v/>
      </c>
      <c r="J166" s="129" t="str">
        <f t="shared" si="5"/>
        <v/>
      </c>
    </row>
    <row r="167" spans="9:10" x14ac:dyDescent="0.25">
      <c r="I167" s="129" t="str">
        <f t="shared" si="4"/>
        <v/>
      </c>
      <c r="J167" s="129" t="str">
        <f t="shared" si="5"/>
        <v/>
      </c>
    </row>
    <row r="168" spans="9:10" x14ac:dyDescent="0.25">
      <c r="I168" s="129" t="str">
        <f t="shared" si="4"/>
        <v/>
      </c>
      <c r="J168" s="129" t="str">
        <f t="shared" si="5"/>
        <v/>
      </c>
    </row>
    <row r="169" spans="9:10" x14ac:dyDescent="0.25">
      <c r="I169" s="129" t="str">
        <f t="shared" si="4"/>
        <v/>
      </c>
      <c r="J169" s="129" t="str">
        <f t="shared" si="5"/>
        <v/>
      </c>
    </row>
    <row r="170" spans="9:10" x14ac:dyDescent="0.25">
      <c r="I170" s="129" t="str">
        <f t="shared" si="4"/>
        <v/>
      </c>
      <c r="J170" s="129" t="str">
        <f t="shared" si="5"/>
        <v/>
      </c>
    </row>
    <row r="171" spans="9:10" x14ac:dyDescent="0.25">
      <c r="I171" s="129" t="str">
        <f t="shared" si="4"/>
        <v/>
      </c>
      <c r="J171" s="129" t="str">
        <f t="shared" si="5"/>
        <v/>
      </c>
    </row>
    <row r="172" spans="9:10" x14ac:dyDescent="0.25">
      <c r="I172" s="129" t="str">
        <f t="shared" si="4"/>
        <v/>
      </c>
      <c r="J172" s="129" t="str">
        <f t="shared" si="5"/>
        <v/>
      </c>
    </row>
    <row r="173" spans="9:10" x14ac:dyDescent="0.25">
      <c r="I173" s="129" t="str">
        <f t="shared" si="4"/>
        <v/>
      </c>
      <c r="J173" s="129" t="str">
        <f t="shared" si="5"/>
        <v/>
      </c>
    </row>
    <row r="174" spans="9:10" x14ac:dyDescent="0.25">
      <c r="I174" s="129" t="str">
        <f t="shared" si="4"/>
        <v/>
      </c>
      <c r="J174" s="129" t="str">
        <f t="shared" si="5"/>
        <v/>
      </c>
    </row>
    <row r="175" spans="9:10" x14ac:dyDescent="0.25">
      <c r="I175" s="129" t="str">
        <f t="shared" si="4"/>
        <v/>
      </c>
      <c r="J175" s="129" t="str">
        <f t="shared" si="5"/>
        <v/>
      </c>
    </row>
    <row r="176" spans="9:10" x14ac:dyDescent="0.25">
      <c r="I176" s="129" t="str">
        <f t="shared" si="4"/>
        <v/>
      </c>
      <c r="J176" s="129" t="str">
        <f t="shared" si="5"/>
        <v/>
      </c>
    </row>
    <row r="177" spans="9:10" x14ac:dyDescent="0.25">
      <c r="I177" s="129" t="str">
        <f t="shared" si="4"/>
        <v/>
      </c>
      <c r="J177" s="129" t="str">
        <f t="shared" si="5"/>
        <v/>
      </c>
    </row>
    <row r="178" spans="9:10" x14ac:dyDescent="0.25">
      <c r="I178" s="129" t="str">
        <f t="shared" si="4"/>
        <v/>
      </c>
      <c r="J178" s="129" t="str">
        <f t="shared" si="5"/>
        <v/>
      </c>
    </row>
    <row r="179" spans="9:10" x14ac:dyDescent="0.25">
      <c r="I179" s="129" t="str">
        <f t="shared" si="4"/>
        <v/>
      </c>
      <c r="J179" s="129" t="str">
        <f t="shared" si="5"/>
        <v/>
      </c>
    </row>
    <row r="180" spans="9:10" x14ac:dyDescent="0.25">
      <c r="I180" s="129" t="str">
        <f t="shared" si="4"/>
        <v/>
      </c>
      <c r="J180" s="129" t="str">
        <f t="shared" si="5"/>
        <v/>
      </c>
    </row>
    <row r="181" spans="9:10" x14ac:dyDescent="0.25">
      <c r="I181" s="129" t="str">
        <f t="shared" si="4"/>
        <v/>
      </c>
      <c r="J181" s="129" t="str">
        <f t="shared" si="5"/>
        <v/>
      </c>
    </row>
    <row r="182" spans="9:10" x14ac:dyDescent="0.25">
      <c r="I182" s="129" t="str">
        <f t="shared" si="4"/>
        <v/>
      </c>
      <c r="J182" s="129" t="str">
        <f t="shared" si="5"/>
        <v/>
      </c>
    </row>
    <row r="183" spans="9:10" x14ac:dyDescent="0.25">
      <c r="I183" s="129" t="str">
        <f t="shared" si="4"/>
        <v/>
      </c>
      <c r="J183" s="129" t="str">
        <f t="shared" si="5"/>
        <v/>
      </c>
    </row>
    <row r="184" spans="9:10" x14ac:dyDescent="0.25">
      <c r="I184" s="129" t="str">
        <f t="shared" si="4"/>
        <v/>
      </c>
      <c r="J184" s="129" t="str">
        <f t="shared" si="5"/>
        <v/>
      </c>
    </row>
    <row r="185" spans="9:10" x14ac:dyDescent="0.25">
      <c r="I185" s="129" t="str">
        <f t="shared" si="4"/>
        <v/>
      </c>
      <c r="J185" s="129" t="str">
        <f t="shared" si="5"/>
        <v/>
      </c>
    </row>
    <row r="186" spans="9:10" x14ac:dyDescent="0.25">
      <c r="I186" s="129" t="str">
        <f t="shared" si="4"/>
        <v/>
      </c>
      <c r="J186" s="129" t="str">
        <f t="shared" si="5"/>
        <v/>
      </c>
    </row>
    <row r="187" spans="9:10" x14ac:dyDescent="0.25">
      <c r="I187" s="129" t="str">
        <f t="shared" si="4"/>
        <v/>
      </c>
      <c r="J187" s="129" t="str">
        <f t="shared" si="5"/>
        <v/>
      </c>
    </row>
    <row r="188" spans="9:10" x14ac:dyDescent="0.25">
      <c r="I188" s="129" t="str">
        <f t="shared" si="4"/>
        <v/>
      </c>
      <c r="J188" s="129" t="str">
        <f t="shared" si="5"/>
        <v/>
      </c>
    </row>
    <row r="189" spans="9:10" x14ac:dyDescent="0.25">
      <c r="I189" s="129" t="str">
        <f t="shared" si="4"/>
        <v/>
      </c>
      <c r="J189" s="129" t="str">
        <f t="shared" si="5"/>
        <v/>
      </c>
    </row>
    <row r="190" spans="9:10" x14ac:dyDescent="0.25">
      <c r="I190" s="129" t="str">
        <f t="shared" si="4"/>
        <v/>
      </c>
      <c r="J190" s="129" t="str">
        <f t="shared" si="5"/>
        <v/>
      </c>
    </row>
    <row r="191" spans="9:10" x14ac:dyDescent="0.25">
      <c r="I191" s="129" t="str">
        <f t="shared" si="4"/>
        <v/>
      </c>
      <c r="J191" s="129" t="str">
        <f t="shared" si="5"/>
        <v/>
      </c>
    </row>
    <row r="192" spans="9:10" x14ac:dyDescent="0.25">
      <c r="I192" s="129" t="str">
        <f t="shared" si="4"/>
        <v/>
      </c>
      <c r="J192" s="129" t="str">
        <f t="shared" si="5"/>
        <v/>
      </c>
    </row>
    <row r="193" spans="9:10" x14ac:dyDescent="0.25">
      <c r="I193" s="129" t="str">
        <f t="shared" si="4"/>
        <v/>
      </c>
      <c r="J193" s="129" t="str">
        <f t="shared" si="5"/>
        <v/>
      </c>
    </row>
    <row r="194" spans="9:10" x14ac:dyDescent="0.25">
      <c r="I194" s="129" t="str">
        <f t="shared" si="4"/>
        <v/>
      </c>
      <c r="J194" s="129" t="str">
        <f t="shared" si="5"/>
        <v/>
      </c>
    </row>
    <row r="195" spans="9:10" x14ac:dyDescent="0.25">
      <c r="I195" s="129" t="str">
        <f t="shared" si="4"/>
        <v/>
      </c>
      <c r="J195" s="129" t="str">
        <f t="shared" si="5"/>
        <v/>
      </c>
    </row>
    <row r="196" spans="9:10" x14ac:dyDescent="0.25">
      <c r="I196" s="129" t="str">
        <f t="shared" si="4"/>
        <v/>
      </c>
      <c r="J196" s="129" t="str">
        <f t="shared" si="5"/>
        <v/>
      </c>
    </row>
    <row r="197" spans="9:10" x14ac:dyDescent="0.25">
      <c r="I197" s="129" t="str">
        <f t="shared" si="4"/>
        <v/>
      </c>
      <c r="J197" s="129" t="str">
        <f t="shared" si="5"/>
        <v/>
      </c>
    </row>
    <row r="198" spans="9:10" x14ac:dyDescent="0.25">
      <c r="I198" s="129" t="str">
        <f t="shared" si="4"/>
        <v/>
      </c>
      <c r="J198" s="129" t="str">
        <f t="shared" si="5"/>
        <v/>
      </c>
    </row>
    <row r="199" spans="9:10" x14ac:dyDescent="0.25">
      <c r="I199" s="129" t="str">
        <f t="shared" si="4"/>
        <v/>
      </c>
      <c r="J199" s="129" t="str">
        <f t="shared" si="5"/>
        <v/>
      </c>
    </row>
    <row r="200" spans="9:10" x14ac:dyDescent="0.25">
      <c r="I200" s="129" t="str">
        <f t="shared" si="4"/>
        <v/>
      </c>
      <c r="J200" s="129" t="str">
        <f t="shared" si="5"/>
        <v/>
      </c>
    </row>
    <row r="201" spans="9:10" x14ac:dyDescent="0.25">
      <c r="I201" s="129" t="str">
        <f t="shared" si="4"/>
        <v/>
      </c>
      <c r="J201" s="129" t="str">
        <f t="shared" si="5"/>
        <v/>
      </c>
    </row>
    <row r="202" spans="9:10" x14ac:dyDescent="0.25">
      <c r="I202" s="129" t="str">
        <f t="shared" ref="I202:I265" si="6">+IF(G202&gt;0,H202/G202,"")</f>
        <v/>
      </c>
      <c r="J202" s="129" t="str">
        <f t="shared" ref="J202:J265" si="7">IF(I202="","",IF(I202&lt;=0.5,"Avance bajo",(IF(AND(I202&gt;0.5,I202&lt;=0.75),"Avance medio",IF(AND(I202&gt;0.75,I202&lt;=0.95),"Avance alto",IF(AND(I202&gt;0.95,I202&lt;=1),"Avance sobresaliente",IF(I202&gt;1,"Sobre ejecutado","")))))))</f>
        <v/>
      </c>
    </row>
    <row r="203" spans="9:10" x14ac:dyDescent="0.25">
      <c r="I203" s="129" t="str">
        <f t="shared" si="6"/>
        <v/>
      </c>
      <c r="J203" s="129" t="str">
        <f t="shared" si="7"/>
        <v/>
      </c>
    </row>
    <row r="204" spans="9:10" x14ac:dyDescent="0.25">
      <c r="I204" s="129" t="str">
        <f t="shared" si="6"/>
        <v/>
      </c>
      <c r="J204" s="129" t="str">
        <f t="shared" si="7"/>
        <v/>
      </c>
    </row>
    <row r="205" spans="9:10" x14ac:dyDescent="0.25">
      <c r="I205" s="129" t="str">
        <f t="shared" si="6"/>
        <v/>
      </c>
      <c r="J205" s="129" t="str">
        <f t="shared" si="7"/>
        <v/>
      </c>
    </row>
    <row r="206" spans="9:10" x14ac:dyDescent="0.25">
      <c r="I206" s="129" t="str">
        <f t="shared" si="6"/>
        <v/>
      </c>
      <c r="J206" s="129" t="str">
        <f t="shared" si="7"/>
        <v/>
      </c>
    </row>
    <row r="207" spans="9:10" x14ac:dyDescent="0.25">
      <c r="I207" s="129" t="str">
        <f t="shared" si="6"/>
        <v/>
      </c>
      <c r="J207" s="129" t="str">
        <f t="shared" si="7"/>
        <v/>
      </c>
    </row>
    <row r="208" spans="9:10" x14ac:dyDescent="0.25">
      <c r="I208" s="129" t="str">
        <f t="shared" si="6"/>
        <v/>
      </c>
      <c r="J208" s="129" t="str">
        <f t="shared" si="7"/>
        <v/>
      </c>
    </row>
    <row r="209" spans="9:10" x14ac:dyDescent="0.25">
      <c r="I209" s="129" t="str">
        <f t="shared" si="6"/>
        <v/>
      </c>
      <c r="J209" s="129" t="str">
        <f t="shared" si="7"/>
        <v/>
      </c>
    </row>
    <row r="210" spans="9:10" x14ac:dyDescent="0.25">
      <c r="I210" s="129" t="str">
        <f t="shared" si="6"/>
        <v/>
      </c>
      <c r="J210" s="129" t="str">
        <f t="shared" si="7"/>
        <v/>
      </c>
    </row>
    <row r="211" spans="9:10" x14ac:dyDescent="0.25">
      <c r="I211" s="129" t="str">
        <f t="shared" si="6"/>
        <v/>
      </c>
      <c r="J211" s="129" t="str">
        <f t="shared" si="7"/>
        <v/>
      </c>
    </row>
    <row r="212" spans="9:10" x14ac:dyDescent="0.25">
      <c r="I212" s="129" t="str">
        <f t="shared" si="6"/>
        <v/>
      </c>
      <c r="J212" s="129" t="str">
        <f t="shared" si="7"/>
        <v/>
      </c>
    </row>
    <row r="213" spans="9:10" x14ac:dyDescent="0.25">
      <c r="I213" s="129" t="str">
        <f t="shared" si="6"/>
        <v/>
      </c>
      <c r="J213" s="129" t="str">
        <f t="shared" si="7"/>
        <v/>
      </c>
    </row>
    <row r="214" spans="9:10" x14ac:dyDescent="0.25">
      <c r="I214" s="129" t="str">
        <f t="shared" si="6"/>
        <v/>
      </c>
      <c r="J214" s="129" t="str">
        <f t="shared" si="7"/>
        <v/>
      </c>
    </row>
    <row r="215" spans="9:10" x14ac:dyDescent="0.25">
      <c r="I215" s="129" t="str">
        <f t="shared" si="6"/>
        <v/>
      </c>
      <c r="J215" s="129" t="str">
        <f t="shared" si="7"/>
        <v/>
      </c>
    </row>
    <row r="216" spans="9:10" x14ac:dyDescent="0.25">
      <c r="I216" s="129" t="str">
        <f t="shared" si="6"/>
        <v/>
      </c>
      <c r="J216" s="129" t="str">
        <f t="shared" si="7"/>
        <v/>
      </c>
    </row>
    <row r="217" spans="9:10" x14ac:dyDescent="0.25">
      <c r="I217" s="129" t="str">
        <f t="shared" si="6"/>
        <v/>
      </c>
      <c r="J217" s="129" t="str">
        <f t="shared" si="7"/>
        <v/>
      </c>
    </row>
    <row r="218" spans="9:10" x14ac:dyDescent="0.25">
      <c r="I218" s="129" t="str">
        <f t="shared" si="6"/>
        <v/>
      </c>
      <c r="J218" s="129" t="str">
        <f t="shared" si="7"/>
        <v/>
      </c>
    </row>
    <row r="219" spans="9:10" x14ac:dyDescent="0.25">
      <c r="I219" s="129" t="str">
        <f t="shared" si="6"/>
        <v/>
      </c>
      <c r="J219" s="129" t="str">
        <f t="shared" si="7"/>
        <v/>
      </c>
    </row>
    <row r="220" spans="9:10" x14ac:dyDescent="0.25">
      <c r="I220" s="129" t="str">
        <f t="shared" si="6"/>
        <v/>
      </c>
      <c r="J220" s="129" t="str">
        <f t="shared" si="7"/>
        <v/>
      </c>
    </row>
    <row r="221" spans="9:10" x14ac:dyDescent="0.25">
      <c r="I221" s="129" t="str">
        <f t="shared" si="6"/>
        <v/>
      </c>
      <c r="J221" s="129" t="str">
        <f t="shared" si="7"/>
        <v/>
      </c>
    </row>
    <row r="222" spans="9:10" x14ac:dyDescent="0.25">
      <c r="I222" s="129" t="str">
        <f t="shared" si="6"/>
        <v/>
      </c>
      <c r="J222" s="129" t="str">
        <f t="shared" si="7"/>
        <v/>
      </c>
    </row>
    <row r="223" spans="9:10" x14ac:dyDescent="0.25">
      <c r="I223" s="129" t="str">
        <f t="shared" si="6"/>
        <v/>
      </c>
      <c r="J223" s="129" t="str">
        <f t="shared" si="7"/>
        <v/>
      </c>
    </row>
    <row r="224" spans="9:10" x14ac:dyDescent="0.25">
      <c r="I224" s="129" t="str">
        <f t="shared" si="6"/>
        <v/>
      </c>
      <c r="J224" s="129" t="str">
        <f t="shared" si="7"/>
        <v/>
      </c>
    </row>
    <row r="225" spans="9:10" x14ac:dyDescent="0.25">
      <c r="I225" s="129" t="str">
        <f t="shared" si="6"/>
        <v/>
      </c>
      <c r="J225" s="129" t="str">
        <f t="shared" si="7"/>
        <v/>
      </c>
    </row>
    <row r="226" spans="9:10" x14ac:dyDescent="0.25">
      <c r="I226" s="129" t="str">
        <f t="shared" si="6"/>
        <v/>
      </c>
      <c r="J226" s="129" t="str">
        <f t="shared" si="7"/>
        <v/>
      </c>
    </row>
    <row r="227" spans="9:10" x14ac:dyDescent="0.25">
      <c r="I227" s="129" t="str">
        <f t="shared" si="6"/>
        <v/>
      </c>
      <c r="J227" s="129" t="str">
        <f t="shared" si="7"/>
        <v/>
      </c>
    </row>
    <row r="228" spans="9:10" x14ac:dyDescent="0.25">
      <c r="I228" s="129" t="str">
        <f t="shared" si="6"/>
        <v/>
      </c>
      <c r="J228" s="129" t="str">
        <f t="shared" si="7"/>
        <v/>
      </c>
    </row>
    <row r="229" spans="9:10" x14ac:dyDescent="0.25">
      <c r="I229" s="129" t="str">
        <f t="shared" si="6"/>
        <v/>
      </c>
      <c r="J229" s="129" t="str">
        <f t="shared" si="7"/>
        <v/>
      </c>
    </row>
    <row r="230" spans="9:10" x14ac:dyDescent="0.25">
      <c r="I230" s="129" t="str">
        <f t="shared" si="6"/>
        <v/>
      </c>
      <c r="J230" s="129" t="str">
        <f t="shared" si="7"/>
        <v/>
      </c>
    </row>
    <row r="231" spans="9:10" x14ac:dyDescent="0.25">
      <c r="I231" s="129" t="str">
        <f t="shared" si="6"/>
        <v/>
      </c>
      <c r="J231" s="129" t="str">
        <f t="shared" si="7"/>
        <v/>
      </c>
    </row>
    <row r="232" spans="9:10" x14ac:dyDescent="0.25">
      <c r="I232" s="129" t="str">
        <f t="shared" si="6"/>
        <v/>
      </c>
      <c r="J232" s="129" t="str">
        <f t="shared" si="7"/>
        <v/>
      </c>
    </row>
    <row r="233" spans="9:10" x14ac:dyDescent="0.25">
      <c r="I233" s="129" t="str">
        <f t="shared" si="6"/>
        <v/>
      </c>
      <c r="J233" s="129" t="str">
        <f t="shared" si="7"/>
        <v/>
      </c>
    </row>
    <row r="234" spans="9:10" x14ac:dyDescent="0.25">
      <c r="I234" s="129" t="str">
        <f t="shared" si="6"/>
        <v/>
      </c>
      <c r="J234" s="129" t="str">
        <f t="shared" si="7"/>
        <v/>
      </c>
    </row>
    <row r="235" spans="9:10" x14ac:dyDescent="0.25">
      <c r="I235" s="129" t="str">
        <f t="shared" si="6"/>
        <v/>
      </c>
      <c r="J235" s="129" t="str">
        <f t="shared" si="7"/>
        <v/>
      </c>
    </row>
    <row r="236" spans="9:10" x14ac:dyDescent="0.25">
      <c r="I236" s="129" t="str">
        <f t="shared" si="6"/>
        <v/>
      </c>
      <c r="J236" s="129" t="str">
        <f t="shared" si="7"/>
        <v/>
      </c>
    </row>
    <row r="237" spans="9:10" x14ac:dyDescent="0.25">
      <c r="I237" s="129" t="str">
        <f t="shared" si="6"/>
        <v/>
      </c>
      <c r="J237" s="129" t="str">
        <f t="shared" si="7"/>
        <v/>
      </c>
    </row>
    <row r="238" spans="9:10" x14ac:dyDescent="0.25">
      <c r="I238" s="129" t="str">
        <f t="shared" si="6"/>
        <v/>
      </c>
      <c r="J238" s="129" t="str">
        <f t="shared" si="7"/>
        <v/>
      </c>
    </row>
    <row r="239" spans="9:10" x14ac:dyDescent="0.25">
      <c r="I239" s="129" t="str">
        <f t="shared" si="6"/>
        <v/>
      </c>
      <c r="J239" s="129" t="str">
        <f t="shared" si="7"/>
        <v/>
      </c>
    </row>
    <row r="240" spans="9:10" x14ac:dyDescent="0.25">
      <c r="I240" s="129" t="str">
        <f t="shared" si="6"/>
        <v/>
      </c>
      <c r="J240" s="129" t="str">
        <f t="shared" si="7"/>
        <v/>
      </c>
    </row>
    <row r="241" spans="9:10" x14ac:dyDescent="0.25">
      <c r="I241" s="129" t="str">
        <f t="shared" si="6"/>
        <v/>
      </c>
      <c r="J241" s="129" t="str">
        <f t="shared" si="7"/>
        <v/>
      </c>
    </row>
    <row r="242" spans="9:10" x14ac:dyDescent="0.25">
      <c r="I242" s="129" t="str">
        <f t="shared" si="6"/>
        <v/>
      </c>
      <c r="J242" s="129" t="str">
        <f t="shared" si="7"/>
        <v/>
      </c>
    </row>
    <row r="243" spans="9:10" x14ac:dyDescent="0.25">
      <c r="I243" s="129" t="str">
        <f t="shared" si="6"/>
        <v/>
      </c>
      <c r="J243" s="129" t="str">
        <f t="shared" si="7"/>
        <v/>
      </c>
    </row>
    <row r="244" spans="9:10" x14ac:dyDescent="0.25">
      <c r="I244" s="129" t="str">
        <f t="shared" si="6"/>
        <v/>
      </c>
      <c r="J244" s="129" t="str">
        <f t="shared" si="7"/>
        <v/>
      </c>
    </row>
    <row r="245" spans="9:10" x14ac:dyDescent="0.25">
      <c r="I245" s="129" t="str">
        <f t="shared" si="6"/>
        <v/>
      </c>
      <c r="J245" s="129" t="str">
        <f t="shared" si="7"/>
        <v/>
      </c>
    </row>
    <row r="246" spans="9:10" x14ac:dyDescent="0.25">
      <c r="I246" s="129" t="str">
        <f t="shared" si="6"/>
        <v/>
      </c>
      <c r="J246" s="129" t="str">
        <f t="shared" si="7"/>
        <v/>
      </c>
    </row>
    <row r="247" spans="9:10" x14ac:dyDescent="0.25">
      <c r="I247" s="129" t="str">
        <f t="shared" si="6"/>
        <v/>
      </c>
      <c r="J247" s="129" t="str">
        <f t="shared" si="7"/>
        <v/>
      </c>
    </row>
    <row r="248" spans="9:10" x14ac:dyDescent="0.25">
      <c r="I248" s="129" t="str">
        <f t="shared" si="6"/>
        <v/>
      </c>
      <c r="J248" s="129" t="str">
        <f t="shared" si="7"/>
        <v/>
      </c>
    </row>
    <row r="249" spans="9:10" x14ac:dyDescent="0.25">
      <c r="I249" s="129" t="str">
        <f t="shared" si="6"/>
        <v/>
      </c>
      <c r="J249" s="129" t="str">
        <f t="shared" si="7"/>
        <v/>
      </c>
    </row>
    <row r="250" spans="9:10" x14ac:dyDescent="0.25">
      <c r="I250" s="129" t="str">
        <f t="shared" si="6"/>
        <v/>
      </c>
      <c r="J250" s="129" t="str">
        <f t="shared" si="7"/>
        <v/>
      </c>
    </row>
    <row r="251" spans="9:10" x14ac:dyDescent="0.25">
      <c r="I251" s="129" t="str">
        <f t="shared" si="6"/>
        <v/>
      </c>
      <c r="J251" s="129" t="str">
        <f t="shared" si="7"/>
        <v/>
      </c>
    </row>
    <row r="252" spans="9:10" x14ac:dyDescent="0.25">
      <c r="I252" s="129" t="str">
        <f t="shared" si="6"/>
        <v/>
      </c>
      <c r="J252" s="129" t="str">
        <f t="shared" si="7"/>
        <v/>
      </c>
    </row>
    <row r="253" spans="9:10" x14ac:dyDescent="0.25">
      <c r="I253" s="129" t="str">
        <f t="shared" si="6"/>
        <v/>
      </c>
      <c r="J253" s="129" t="str">
        <f t="shared" si="7"/>
        <v/>
      </c>
    </row>
    <row r="254" spans="9:10" x14ac:dyDescent="0.25">
      <c r="I254" s="129" t="str">
        <f t="shared" si="6"/>
        <v/>
      </c>
      <c r="J254" s="129" t="str">
        <f t="shared" si="7"/>
        <v/>
      </c>
    </row>
    <row r="255" spans="9:10" x14ac:dyDescent="0.25">
      <c r="I255" s="129" t="str">
        <f t="shared" si="6"/>
        <v/>
      </c>
      <c r="J255" s="129" t="str">
        <f t="shared" si="7"/>
        <v/>
      </c>
    </row>
    <row r="256" spans="9:10" x14ac:dyDescent="0.25">
      <c r="I256" s="129" t="str">
        <f t="shared" si="6"/>
        <v/>
      </c>
      <c r="J256" s="129" t="str">
        <f t="shared" si="7"/>
        <v/>
      </c>
    </row>
    <row r="257" spans="9:10" x14ac:dyDescent="0.25">
      <c r="I257" s="129" t="str">
        <f t="shared" si="6"/>
        <v/>
      </c>
      <c r="J257" s="129" t="str">
        <f t="shared" si="7"/>
        <v/>
      </c>
    </row>
    <row r="258" spans="9:10" x14ac:dyDescent="0.25">
      <c r="I258" s="129" t="str">
        <f t="shared" si="6"/>
        <v/>
      </c>
      <c r="J258" s="129" t="str">
        <f t="shared" si="7"/>
        <v/>
      </c>
    </row>
    <row r="259" spans="9:10" x14ac:dyDescent="0.25">
      <c r="I259" s="129" t="str">
        <f t="shared" si="6"/>
        <v/>
      </c>
      <c r="J259" s="129" t="str">
        <f t="shared" si="7"/>
        <v/>
      </c>
    </row>
    <row r="260" spans="9:10" x14ac:dyDescent="0.25">
      <c r="I260" s="129" t="str">
        <f t="shared" si="6"/>
        <v/>
      </c>
      <c r="J260" s="129" t="str">
        <f t="shared" si="7"/>
        <v/>
      </c>
    </row>
    <row r="261" spans="9:10" x14ac:dyDescent="0.25">
      <c r="I261" s="129" t="str">
        <f t="shared" si="6"/>
        <v/>
      </c>
      <c r="J261" s="129" t="str">
        <f t="shared" si="7"/>
        <v/>
      </c>
    </row>
    <row r="262" spans="9:10" x14ac:dyDescent="0.25">
      <c r="I262" s="129" t="str">
        <f t="shared" si="6"/>
        <v/>
      </c>
      <c r="J262" s="129" t="str">
        <f t="shared" si="7"/>
        <v/>
      </c>
    </row>
    <row r="263" spans="9:10" x14ac:dyDescent="0.25">
      <c r="I263" s="129" t="str">
        <f t="shared" si="6"/>
        <v/>
      </c>
      <c r="J263" s="129" t="str">
        <f t="shared" si="7"/>
        <v/>
      </c>
    </row>
    <row r="264" spans="9:10" x14ac:dyDescent="0.25">
      <c r="I264" s="129" t="str">
        <f t="shared" si="6"/>
        <v/>
      </c>
      <c r="J264" s="129" t="str">
        <f t="shared" si="7"/>
        <v/>
      </c>
    </row>
    <row r="265" spans="9:10" x14ac:dyDescent="0.25">
      <c r="I265" s="129" t="str">
        <f t="shared" si="6"/>
        <v/>
      </c>
      <c r="J265" s="129" t="str">
        <f t="shared" si="7"/>
        <v/>
      </c>
    </row>
    <row r="266" spans="9:10" x14ac:dyDescent="0.25">
      <c r="I266" s="129" t="str">
        <f t="shared" ref="I266:I316" si="8">+IF(G266&gt;0,H266/G266,"")</f>
        <v/>
      </c>
      <c r="J266" s="129" t="str">
        <f t="shared" ref="J266:J329" si="9">IF(I266="","",IF(I266&lt;=0.5,"Avance bajo",(IF(AND(I266&gt;0.5,I266&lt;=0.75),"Avance medio",IF(AND(I266&gt;0.75,I266&lt;=0.95),"Avance alto",IF(AND(I266&gt;0.95,I266&lt;=1),"Avance sobresaliente",IF(I266&gt;1,"Sobre ejecutado","")))))))</f>
        <v/>
      </c>
    </row>
    <row r="267" spans="9:10" x14ac:dyDescent="0.25">
      <c r="I267" s="129" t="str">
        <f t="shared" si="8"/>
        <v/>
      </c>
      <c r="J267" s="129" t="str">
        <f t="shared" si="9"/>
        <v/>
      </c>
    </row>
    <row r="268" spans="9:10" x14ac:dyDescent="0.25">
      <c r="I268" s="129" t="str">
        <f t="shared" si="8"/>
        <v/>
      </c>
      <c r="J268" s="129" t="str">
        <f t="shared" si="9"/>
        <v/>
      </c>
    </row>
    <row r="269" spans="9:10" x14ac:dyDescent="0.25">
      <c r="I269" s="129" t="str">
        <f t="shared" si="8"/>
        <v/>
      </c>
      <c r="J269" s="129" t="str">
        <f t="shared" si="9"/>
        <v/>
      </c>
    </row>
    <row r="270" spans="9:10" x14ac:dyDescent="0.25">
      <c r="I270" s="129" t="str">
        <f t="shared" si="8"/>
        <v/>
      </c>
      <c r="J270" s="129" t="str">
        <f t="shared" si="9"/>
        <v/>
      </c>
    </row>
    <row r="271" spans="9:10" x14ac:dyDescent="0.25">
      <c r="I271" s="129" t="str">
        <f t="shared" si="8"/>
        <v/>
      </c>
      <c r="J271" s="129" t="str">
        <f t="shared" si="9"/>
        <v/>
      </c>
    </row>
    <row r="272" spans="9:10" x14ac:dyDescent="0.25">
      <c r="I272" s="129" t="str">
        <f t="shared" si="8"/>
        <v/>
      </c>
      <c r="J272" s="129" t="str">
        <f t="shared" si="9"/>
        <v/>
      </c>
    </row>
    <row r="273" spans="9:10" x14ac:dyDescent="0.25">
      <c r="I273" s="129" t="str">
        <f t="shared" si="8"/>
        <v/>
      </c>
      <c r="J273" s="129" t="str">
        <f t="shared" si="9"/>
        <v/>
      </c>
    </row>
    <row r="274" spans="9:10" x14ac:dyDescent="0.25">
      <c r="I274" s="129" t="str">
        <f t="shared" si="8"/>
        <v/>
      </c>
      <c r="J274" s="129" t="str">
        <f t="shared" si="9"/>
        <v/>
      </c>
    </row>
    <row r="275" spans="9:10" x14ac:dyDescent="0.25">
      <c r="I275" s="129" t="str">
        <f t="shared" si="8"/>
        <v/>
      </c>
      <c r="J275" s="129" t="str">
        <f t="shared" si="9"/>
        <v/>
      </c>
    </row>
    <row r="276" spans="9:10" x14ac:dyDescent="0.25">
      <c r="I276" s="129" t="str">
        <f t="shared" si="8"/>
        <v/>
      </c>
      <c r="J276" s="129" t="str">
        <f t="shared" si="9"/>
        <v/>
      </c>
    </row>
    <row r="277" spans="9:10" x14ac:dyDescent="0.25">
      <c r="I277" s="129" t="str">
        <f t="shared" si="8"/>
        <v/>
      </c>
      <c r="J277" s="129" t="str">
        <f t="shared" si="9"/>
        <v/>
      </c>
    </row>
    <row r="278" spans="9:10" x14ac:dyDescent="0.25">
      <c r="I278" s="129" t="str">
        <f t="shared" si="8"/>
        <v/>
      </c>
      <c r="J278" s="129" t="str">
        <f t="shared" si="9"/>
        <v/>
      </c>
    </row>
    <row r="279" spans="9:10" x14ac:dyDescent="0.25">
      <c r="I279" s="129" t="str">
        <f t="shared" si="8"/>
        <v/>
      </c>
      <c r="J279" s="129" t="str">
        <f t="shared" si="9"/>
        <v/>
      </c>
    </row>
    <row r="280" spans="9:10" x14ac:dyDescent="0.25">
      <c r="I280" s="129" t="str">
        <f t="shared" si="8"/>
        <v/>
      </c>
      <c r="J280" s="129" t="str">
        <f t="shared" si="9"/>
        <v/>
      </c>
    </row>
    <row r="281" spans="9:10" x14ac:dyDescent="0.25">
      <c r="I281" s="129" t="str">
        <f t="shared" si="8"/>
        <v/>
      </c>
      <c r="J281" s="129" t="str">
        <f t="shared" si="9"/>
        <v/>
      </c>
    </row>
    <row r="282" spans="9:10" x14ac:dyDescent="0.25">
      <c r="I282" s="129" t="str">
        <f t="shared" si="8"/>
        <v/>
      </c>
      <c r="J282" s="129" t="str">
        <f t="shared" si="9"/>
        <v/>
      </c>
    </row>
    <row r="283" spans="9:10" x14ac:dyDescent="0.25">
      <c r="I283" s="129" t="str">
        <f t="shared" si="8"/>
        <v/>
      </c>
      <c r="J283" s="129" t="str">
        <f t="shared" si="9"/>
        <v/>
      </c>
    </row>
    <row r="284" spans="9:10" x14ac:dyDescent="0.25">
      <c r="I284" s="129" t="str">
        <f t="shared" si="8"/>
        <v/>
      </c>
      <c r="J284" s="129" t="str">
        <f t="shared" si="9"/>
        <v/>
      </c>
    </row>
    <row r="285" spans="9:10" x14ac:dyDescent="0.25">
      <c r="I285" s="129" t="str">
        <f t="shared" si="8"/>
        <v/>
      </c>
      <c r="J285" s="129" t="str">
        <f t="shared" si="9"/>
        <v/>
      </c>
    </row>
    <row r="286" spans="9:10" x14ac:dyDescent="0.25">
      <c r="I286" s="129" t="str">
        <f t="shared" si="8"/>
        <v/>
      </c>
      <c r="J286" s="129" t="str">
        <f t="shared" si="9"/>
        <v/>
      </c>
    </row>
    <row r="287" spans="9:10" x14ac:dyDescent="0.25">
      <c r="I287" s="129" t="str">
        <f t="shared" si="8"/>
        <v/>
      </c>
      <c r="J287" s="129" t="str">
        <f t="shared" si="9"/>
        <v/>
      </c>
    </row>
    <row r="288" spans="9:10" x14ac:dyDescent="0.25">
      <c r="I288" s="129" t="str">
        <f t="shared" si="8"/>
        <v/>
      </c>
      <c r="J288" s="129" t="str">
        <f t="shared" si="9"/>
        <v/>
      </c>
    </row>
    <row r="289" spans="9:10" x14ac:dyDescent="0.25">
      <c r="I289" s="129" t="str">
        <f t="shared" si="8"/>
        <v/>
      </c>
      <c r="J289" s="129" t="str">
        <f t="shared" si="9"/>
        <v/>
      </c>
    </row>
    <row r="290" spans="9:10" x14ac:dyDescent="0.25">
      <c r="I290" s="129" t="str">
        <f t="shared" si="8"/>
        <v/>
      </c>
      <c r="J290" s="129" t="str">
        <f t="shared" si="9"/>
        <v/>
      </c>
    </row>
    <row r="291" spans="9:10" x14ac:dyDescent="0.25">
      <c r="I291" s="129" t="str">
        <f t="shared" si="8"/>
        <v/>
      </c>
      <c r="J291" s="129" t="str">
        <f t="shared" si="9"/>
        <v/>
      </c>
    </row>
    <row r="292" spans="9:10" x14ac:dyDescent="0.25">
      <c r="I292" s="129" t="str">
        <f t="shared" si="8"/>
        <v/>
      </c>
      <c r="J292" s="129" t="str">
        <f t="shared" si="9"/>
        <v/>
      </c>
    </row>
    <row r="293" spans="9:10" x14ac:dyDescent="0.25">
      <c r="I293" s="129" t="str">
        <f t="shared" si="8"/>
        <v/>
      </c>
      <c r="J293" s="129" t="str">
        <f t="shared" si="9"/>
        <v/>
      </c>
    </row>
    <row r="294" spans="9:10" x14ac:dyDescent="0.25">
      <c r="I294" s="129" t="str">
        <f t="shared" si="8"/>
        <v/>
      </c>
      <c r="J294" s="129" t="str">
        <f t="shared" si="9"/>
        <v/>
      </c>
    </row>
    <row r="295" spans="9:10" x14ac:dyDescent="0.25">
      <c r="I295" s="129" t="str">
        <f t="shared" si="8"/>
        <v/>
      </c>
      <c r="J295" s="129" t="str">
        <f t="shared" si="9"/>
        <v/>
      </c>
    </row>
    <row r="296" spans="9:10" x14ac:dyDescent="0.25">
      <c r="I296" s="129" t="str">
        <f t="shared" si="8"/>
        <v/>
      </c>
      <c r="J296" s="129" t="str">
        <f t="shared" si="9"/>
        <v/>
      </c>
    </row>
    <row r="297" spans="9:10" x14ac:dyDescent="0.25">
      <c r="I297" s="129" t="str">
        <f t="shared" si="8"/>
        <v/>
      </c>
      <c r="J297" s="129" t="str">
        <f t="shared" si="9"/>
        <v/>
      </c>
    </row>
    <row r="298" spans="9:10" x14ac:dyDescent="0.25">
      <c r="I298" s="129" t="str">
        <f t="shared" si="8"/>
        <v/>
      </c>
      <c r="J298" s="129" t="str">
        <f t="shared" si="9"/>
        <v/>
      </c>
    </row>
    <row r="299" spans="9:10" x14ac:dyDescent="0.25">
      <c r="I299" s="129" t="str">
        <f t="shared" si="8"/>
        <v/>
      </c>
      <c r="J299" s="129" t="str">
        <f t="shared" si="9"/>
        <v/>
      </c>
    </row>
    <row r="300" spans="9:10" x14ac:dyDescent="0.25">
      <c r="I300" s="129" t="str">
        <f t="shared" si="8"/>
        <v/>
      </c>
      <c r="J300" s="129" t="str">
        <f t="shared" si="9"/>
        <v/>
      </c>
    </row>
    <row r="301" spans="9:10" x14ac:dyDescent="0.25">
      <c r="I301" s="129" t="str">
        <f t="shared" si="8"/>
        <v/>
      </c>
      <c r="J301" s="129" t="str">
        <f t="shared" si="9"/>
        <v/>
      </c>
    </row>
    <row r="302" spans="9:10" x14ac:dyDescent="0.25">
      <c r="I302" s="129" t="str">
        <f t="shared" si="8"/>
        <v/>
      </c>
      <c r="J302" s="129" t="str">
        <f t="shared" si="9"/>
        <v/>
      </c>
    </row>
    <row r="303" spans="9:10" x14ac:dyDescent="0.25">
      <c r="I303" s="129" t="str">
        <f t="shared" si="8"/>
        <v/>
      </c>
      <c r="J303" s="129" t="str">
        <f t="shared" si="9"/>
        <v/>
      </c>
    </row>
    <row r="304" spans="9:10" x14ac:dyDescent="0.25">
      <c r="I304" s="129" t="str">
        <f t="shared" si="8"/>
        <v/>
      </c>
      <c r="J304" s="129" t="str">
        <f t="shared" si="9"/>
        <v/>
      </c>
    </row>
    <row r="305" spans="9:10" x14ac:dyDescent="0.25">
      <c r="I305" s="129" t="str">
        <f t="shared" si="8"/>
        <v/>
      </c>
      <c r="J305" s="129" t="str">
        <f t="shared" si="9"/>
        <v/>
      </c>
    </row>
    <row r="306" spans="9:10" x14ac:dyDescent="0.25">
      <c r="I306" s="129" t="str">
        <f t="shared" si="8"/>
        <v/>
      </c>
      <c r="J306" s="129" t="str">
        <f t="shared" si="9"/>
        <v/>
      </c>
    </row>
    <row r="307" spans="9:10" x14ac:dyDescent="0.25">
      <c r="I307" s="129" t="str">
        <f t="shared" si="8"/>
        <v/>
      </c>
      <c r="J307" s="129" t="str">
        <f t="shared" si="9"/>
        <v/>
      </c>
    </row>
    <row r="308" spans="9:10" x14ac:dyDescent="0.25">
      <c r="I308" s="129" t="str">
        <f t="shared" si="8"/>
        <v/>
      </c>
      <c r="J308" s="129" t="str">
        <f t="shared" si="9"/>
        <v/>
      </c>
    </row>
    <row r="309" spans="9:10" x14ac:dyDescent="0.25">
      <c r="I309" s="129" t="str">
        <f t="shared" si="8"/>
        <v/>
      </c>
      <c r="J309" s="129" t="str">
        <f t="shared" si="9"/>
        <v/>
      </c>
    </row>
    <row r="310" spans="9:10" x14ac:dyDescent="0.25">
      <c r="I310" s="129" t="str">
        <f t="shared" si="8"/>
        <v/>
      </c>
      <c r="J310" s="129" t="str">
        <f t="shared" si="9"/>
        <v/>
      </c>
    </row>
    <row r="311" spans="9:10" x14ac:dyDescent="0.25">
      <c r="I311" s="129" t="str">
        <f t="shared" si="8"/>
        <v/>
      </c>
      <c r="J311" s="129" t="str">
        <f t="shared" si="9"/>
        <v/>
      </c>
    </row>
    <row r="312" spans="9:10" x14ac:dyDescent="0.25">
      <c r="I312" s="129" t="str">
        <f t="shared" si="8"/>
        <v/>
      </c>
      <c r="J312" s="129" t="str">
        <f t="shared" si="9"/>
        <v/>
      </c>
    </row>
    <row r="313" spans="9:10" x14ac:dyDescent="0.25">
      <c r="I313" s="129" t="str">
        <f t="shared" si="8"/>
        <v/>
      </c>
      <c r="J313" s="129" t="str">
        <f t="shared" si="9"/>
        <v/>
      </c>
    </row>
    <row r="314" spans="9:10" x14ac:dyDescent="0.25">
      <c r="I314" s="129" t="str">
        <f t="shared" si="8"/>
        <v/>
      </c>
      <c r="J314" s="129" t="str">
        <f t="shared" si="9"/>
        <v/>
      </c>
    </row>
    <row r="315" spans="9:10" x14ac:dyDescent="0.25">
      <c r="I315" s="129" t="str">
        <f t="shared" si="8"/>
        <v/>
      </c>
      <c r="J315" s="129" t="str">
        <f t="shared" si="9"/>
        <v/>
      </c>
    </row>
    <row r="316" spans="9:10" x14ac:dyDescent="0.25">
      <c r="I316" s="129" t="str">
        <f t="shared" si="8"/>
        <v/>
      </c>
      <c r="J316" s="129" t="str">
        <f t="shared" si="9"/>
        <v/>
      </c>
    </row>
    <row r="317" spans="9:10" x14ac:dyDescent="0.25">
      <c r="I317" s="122" t="str">
        <f t="shared" ref="I317:I380" si="10">+IF(F317&gt;0,H317/F317,"")</f>
        <v/>
      </c>
      <c r="J317" s="129" t="str">
        <f t="shared" si="9"/>
        <v/>
      </c>
    </row>
    <row r="318" spans="9:10" x14ac:dyDescent="0.25">
      <c r="I318" s="122" t="str">
        <f t="shared" si="10"/>
        <v/>
      </c>
      <c r="J318" s="129" t="str">
        <f t="shared" si="9"/>
        <v/>
      </c>
    </row>
    <row r="319" spans="9:10" x14ac:dyDescent="0.25">
      <c r="I319" s="122" t="str">
        <f t="shared" si="10"/>
        <v/>
      </c>
      <c r="J319" s="129" t="str">
        <f t="shared" si="9"/>
        <v/>
      </c>
    </row>
    <row r="320" spans="9:10" x14ac:dyDescent="0.25">
      <c r="I320" s="122" t="str">
        <f t="shared" si="10"/>
        <v/>
      </c>
      <c r="J320" s="129" t="str">
        <f t="shared" si="9"/>
        <v/>
      </c>
    </row>
    <row r="321" spans="9:10" x14ac:dyDescent="0.25">
      <c r="I321" s="122" t="str">
        <f t="shared" si="10"/>
        <v/>
      </c>
      <c r="J321" s="129" t="str">
        <f t="shared" si="9"/>
        <v/>
      </c>
    </row>
    <row r="322" spans="9:10" x14ac:dyDescent="0.25">
      <c r="I322" s="122" t="str">
        <f t="shared" si="10"/>
        <v/>
      </c>
      <c r="J322" s="129" t="str">
        <f t="shared" si="9"/>
        <v/>
      </c>
    </row>
    <row r="323" spans="9:10" x14ac:dyDescent="0.25">
      <c r="I323" s="122" t="str">
        <f t="shared" si="10"/>
        <v/>
      </c>
      <c r="J323" s="129" t="str">
        <f t="shared" si="9"/>
        <v/>
      </c>
    </row>
    <row r="324" spans="9:10" x14ac:dyDescent="0.25">
      <c r="I324" s="122" t="str">
        <f t="shared" si="10"/>
        <v/>
      </c>
      <c r="J324" s="129" t="str">
        <f t="shared" si="9"/>
        <v/>
      </c>
    </row>
    <row r="325" spans="9:10" x14ac:dyDescent="0.25">
      <c r="I325" s="122" t="str">
        <f t="shared" si="10"/>
        <v/>
      </c>
      <c r="J325" s="129" t="str">
        <f t="shared" si="9"/>
        <v/>
      </c>
    </row>
    <row r="326" spans="9:10" x14ac:dyDescent="0.25">
      <c r="I326" s="122" t="str">
        <f t="shared" si="10"/>
        <v/>
      </c>
      <c r="J326" s="129" t="str">
        <f t="shared" si="9"/>
        <v/>
      </c>
    </row>
    <row r="327" spans="9:10" x14ac:dyDescent="0.25">
      <c r="I327" s="122" t="str">
        <f t="shared" si="10"/>
        <v/>
      </c>
      <c r="J327" s="129" t="str">
        <f t="shared" si="9"/>
        <v/>
      </c>
    </row>
    <row r="328" spans="9:10" x14ac:dyDescent="0.25">
      <c r="I328" s="122" t="str">
        <f t="shared" si="10"/>
        <v/>
      </c>
      <c r="J328" s="129" t="str">
        <f t="shared" si="9"/>
        <v/>
      </c>
    </row>
    <row r="329" spans="9:10" x14ac:dyDescent="0.25">
      <c r="I329" s="122" t="str">
        <f t="shared" si="10"/>
        <v/>
      </c>
      <c r="J329" s="129" t="str">
        <f t="shared" si="9"/>
        <v/>
      </c>
    </row>
    <row r="330" spans="9:10" x14ac:dyDescent="0.25">
      <c r="I330" s="122" t="str">
        <f t="shared" si="10"/>
        <v/>
      </c>
      <c r="J330" s="129" t="str">
        <f t="shared" ref="J330:J393" si="11">IF(I330="","",IF(I330&lt;=0.5,"Avance bajo",(IF(AND(I330&gt;0.5,I330&lt;=0.75),"Avance medio",IF(AND(I330&gt;0.75,I330&lt;=0.95),"Avance alto",IF(AND(I330&gt;0.95,I330&lt;=1),"Avance sobresaliente",IF(I330&gt;1,"Sobre ejecutado","")))))))</f>
        <v/>
      </c>
    </row>
    <row r="331" spans="9:10" x14ac:dyDescent="0.25">
      <c r="I331" s="122" t="str">
        <f t="shared" si="10"/>
        <v/>
      </c>
      <c r="J331" s="129" t="str">
        <f t="shared" si="11"/>
        <v/>
      </c>
    </row>
    <row r="332" spans="9:10" x14ac:dyDescent="0.25">
      <c r="I332" s="122" t="str">
        <f t="shared" si="10"/>
        <v/>
      </c>
      <c r="J332" s="129" t="str">
        <f t="shared" si="11"/>
        <v/>
      </c>
    </row>
    <row r="333" spans="9:10" x14ac:dyDescent="0.25">
      <c r="I333" s="122" t="str">
        <f t="shared" si="10"/>
        <v/>
      </c>
      <c r="J333" s="129" t="str">
        <f t="shared" si="11"/>
        <v/>
      </c>
    </row>
    <row r="334" spans="9:10" x14ac:dyDescent="0.25">
      <c r="I334" s="122" t="str">
        <f t="shared" si="10"/>
        <v/>
      </c>
      <c r="J334" s="129" t="str">
        <f t="shared" si="11"/>
        <v/>
      </c>
    </row>
    <row r="335" spans="9:10" x14ac:dyDescent="0.25">
      <c r="I335" s="122" t="str">
        <f t="shared" si="10"/>
        <v/>
      </c>
      <c r="J335" s="129" t="str">
        <f t="shared" si="11"/>
        <v/>
      </c>
    </row>
    <row r="336" spans="9:10" x14ac:dyDescent="0.25">
      <c r="I336" s="122" t="str">
        <f t="shared" si="10"/>
        <v/>
      </c>
      <c r="J336" s="129" t="str">
        <f t="shared" si="11"/>
        <v/>
      </c>
    </row>
    <row r="337" spans="9:10" x14ac:dyDescent="0.25">
      <c r="I337" s="122" t="str">
        <f t="shared" si="10"/>
        <v/>
      </c>
      <c r="J337" s="129" t="str">
        <f t="shared" si="11"/>
        <v/>
      </c>
    </row>
    <row r="338" spans="9:10" x14ac:dyDescent="0.25">
      <c r="I338" s="122" t="str">
        <f t="shared" si="10"/>
        <v/>
      </c>
      <c r="J338" s="129" t="str">
        <f t="shared" si="11"/>
        <v/>
      </c>
    </row>
    <row r="339" spans="9:10" x14ac:dyDescent="0.25">
      <c r="I339" s="122" t="str">
        <f t="shared" si="10"/>
        <v/>
      </c>
      <c r="J339" s="129" t="str">
        <f t="shared" si="11"/>
        <v/>
      </c>
    </row>
    <row r="340" spans="9:10" x14ac:dyDescent="0.25">
      <c r="I340" s="122" t="str">
        <f t="shared" si="10"/>
        <v/>
      </c>
      <c r="J340" s="129" t="str">
        <f t="shared" si="11"/>
        <v/>
      </c>
    </row>
    <row r="341" spans="9:10" x14ac:dyDescent="0.25">
      <c r="I341" s="122" t="str">
        <f t="shared" si="10"/>
        <v/>
      </c>
      <c r="J341" s="129" t="str">
        <f t="shared" si="11"/>
        <v/>
      </c>
    </row>
    <row r="342" spans="9:10" x14ac:dyDescent="0.25">
      <c r="I342" s="122" t="str">
        <f t="shared" si="10"/>
        <v/>
      </c>
      <c r="J342" s="129" t="str">
        <f t="shared" si="11"/>
        <v/>
      </c>
    </row>
    <row r="343" spans="9:10" x14ac:dyDescent="0.25">
      <c r="I343" s="122" t="str">
        <f t="shared" si="10"/>
        <v/>
      </c>
      <c r="J343" s="129" t="str">
        <f t="shared" si="11"/>
        <v/>
      </c>
    </row>
    <row r="344" spans="9:10" x14ac:dyDescent="0.25">
      <c r="I344" s="122" t="str">
        <f t="shared" si="10"/>
        <v/>
      </c>
      <c r="J344" s="129" t="str">
        <f t="shared" si="11"/>
        <v/>
      </c>
    </row>
    <row r="345" spans="9:10" x14ac:dyDescent="0.25">
      <c r="I345" s="122" t="str">
        <f t="shared" si="10"/>
        <v/>
      </c>
      <c r="J345" s="129" t="str">
        <f t="shared" si="11"/>
        <v/>
      </c>
    </row>
    <row r="346" spans="9:10" x14ac:dyDescent="0.25">
      <c r="I346" s="122" t="str">
        <f t="shared" si="10"/>
        <v/>
      </c>
      <c r="J346" s="129" t="str">
        <f t="shared" si="11"/>
        <v/>
      </c>
    </row>
    <row r="347" spans="9:10" x14ac:dyDescent="0.25">
      <c r="I347" s="122" t="str">
        <f t="shared" si="10"/>
        <v/>
      </c>
      <c r="J347" s="129" t="str">
        <f t="shared" si="11"/>
        <v/>
      </c>
    </row>
    <row r="348" spans="9:10" x14ac:dyDescent="0.25">
      <c r="I348" s="122" t="str">
        <f t="shared" si="10"/>
        <v/>
      </c>
      <c r="J348" s="129" t="str">
        <f t="shared" si="11"/>
        <v/>
      </c>
    </row>
    <row r="349" spans="9:10" x14ac:dyDescent="0.25">
      <c r="I349" s="122" t="str">
        <f t="shared" si="10"/>
        <v/>
      </c>
      <c r="J349" s="129" t="str">
        <f t="shared" si="11"/>
        <v/>
      </c>
    </row>
    <row r="350" spans="9:10" x14ac:dyDescent="0.25">
      <c r="I350" s="122" t="str">
        <f t="shared" si="10"/>
        <v/>
      </c>
      <c r="J350" s="129" t="str">
        <f t="shared" si="11"/>
        <v/>
      </c>
    </row>
    <row r="351" spans="9:10" x14ac:dyDescent="0.25">
      <c r="I351" s="122" t="str">
        <f t="shared" si="10"/>
        <v/>
      </c>
      <c r="J351" s="129" t="str">
        <f t="shared" si="11"/>
        <v/>
      </c>
    </row>
    <row r="352" spans="9:10" x14ac:dyDescent="0.25">
      <c r="I352" s="122" t="str">
        <f t="shared" si="10"/>
        <v/>
      </c>
      <c r="J352" s="129" t="str">
        <f t="shared" si="11"/>
        <v/>
      </c>
    </row>
    <row r="353" spans="9:10" x14ac:dyDescent="0.25">
      <c r="I353" s="122" t="str">
        <f t="shared" si="10"/>
        <v/>
      </c>
      <c r="J353" s="129" t="str">
        <f t="shared" si="11"/>
        <v/>
      </c>
    </row>
    <row r="354" spans="9:10" x14ac:dyDescent="0.25">
      <c r="I354" s="122" t="str">
        <f t="shared" si="10"/>
        <v/>
      </c>
      <c r="J354" s="129" t="str">
        <f t="shared" si="11"/>
        <v/>
      </c>
    </row>
    <row r="355" spans="9:10" x14ac:dyDescent="0.25">
      <c r="I355" s="122" t="str">
        <f t="shared" si="10"/>
        <v/>
      </c>
      <c r="J355" s="129" t="str">
        <f t="shared" si="11"/>
        <v/>
      </c>
    </row>
    <row r="356" spans="9:10" x14ac:dyDescent="0.25">
      <c r="I356" s="122" t="str">
        <f t="shared" si="10"/>
        <v/>
      </c>
      <c r="J356" s="129" t="str">
        <f t="shared" si="11"/>
        <v/>
      </c>
    </row>
    <row r="357" spans="9:10" x14ac:dyDescent="0.25">
      <c r="I357" s="122" t="str">
        <f t="shared" si="10"/>
        <v/>
      </c>
      <c r="J357" s="129" t="str">
        <f t="shared" si="11"/>
        <v/>
      </c>
    </row>
    <row r="358" spans="9:10" x14ac:dyDescent="0.25">
      <c r="I358" s="122" t="str">
        <f t="shared" si="10"/>
        <v/>
      </c>
      <c r="J358" s="129" t="str">
        <f t="shared" si="11"/>
        <v/>
      </c>
    </row>
    <row r="359" spans="9:10" x14ac:dyDescent="0.25">
      <c r="I359" s="122" t="str">
        <f t="shared" si="10"/>
        <v/>
      </c>
      <c r="J359" s="129" t="str">
        <f t="shared" si="11"/>
        <v/>
      </c>
    </row>
    <row r="360" spans="9:10" x14ac:dyDescent="0.25">
      <c r="I360" s="122" t="str">
        <f t="shared" si="10"/>
        <v/>
      </c>
      <c r="J360" s="129" t="str">
        <f t="shared" si="11"/>
        <v/>
      </c>
    </row>
    <row r="361" spans="9:10" x14ac:dyDescent="0.25">
      <c r="I361" s="122" t="str">
        <f t="shared" si="10"/>
        <v/>
      </c>
      <c r="J361" s="129" t="str">
        <f t="shared" si="11"/>
        <v/>
      </c>
    </row>
    <row r="362" spans="9:10" x14ac:dyDescent="0.25">
      <c r="I362" s="122" t="str">
        <f t="shared" si="10"/>
        <v/>
      </c>
      <c r="J362" s="129" t="str">
        <f t="shared" si="11"/>
        <v/>
      </c>
    </row>
    <row r="363" spans="9:10" x14ac:dyDescent="0.25">
      <c r="I363" s="122" t="str">
        <f t="shared" si="10"/>
        <v/>
      </c>
      <c r="J363" s="129" t="str">
        <f t="shared" si="11"/>
        <v/>
      </c>
    </row>
    <row r="364" spans="9:10" x14ac:dyDescent="0.25">
      <c r="I364" s="122" t="str">
        <f t="shared" si="10"/>
        <v/>
      </c>
      <c r="J364" s="129" t="str">
        <f t="shared" si="11"/>
        <v/>
      </c>
    </row>
    <row r="365" spans="9:10" x14ac:dyDescent="0.25">
      <c r="I365" s="122" t="str">
        <f t="shared" si="10"/>
        <v/>
      </c>
      <c r="J365" s="129" t="str">
        <f t="shared" si="11"/>
        <v/>
      </c>
    </row>
    <row r="366" spans="9:10" x14ac:dyDescent="0.25">
      <c r="I366" s="122" t="str">
        <f t="shared" si="10"/>
        <v/>
      </c>
      <c r="J366" s="129" t="str">
        <f t="shared" si="11"/>
        <v/>
      </c>
    </row>
    <row r="367" spans="9:10" x14ac:dyDescent="0.25">
      <c r="I367" s="122" t="str">
        <f t="shared" si="10"/>
        <v/>
      </c>
      <c r="J367" s="129" t="str">
        <f t="shared" si="11"/>
        <v/>
      </c>
    </row>
    <row r="368" spans="9:10" x14ac:dyDescent="0.25">
      <c r="I368" s="122" t="str">
        <f t="shared" si="10"/>
        <v/>
      </c>
      <c r="J368" s="129" t="str">
        <f t="shared" si="11"/>
        <v/>
      </c>
    </row>
    <row r="369" spans="9:10" x14ac:dyDescent="0.25">
      <c r="I369" s="122" t="str">
        <f t="shared" si="10"/>
        <v/>
      </c>
      <c r="J369" s="129" t="str">
        <f t="shared" si="11"/>
        <v/>
      </c>
    </row>
    <row r="370" spans="9:10" x14ac:dyDescent="0.25">
      <c r="I370" s="122" t="str">
        <f t="shared" si="10"/>
        <v/>
      </c>
      <c r="J370" s="129" t="str">
        <f t="shared" si="11"/>
        <v/>
      </c>
    </row>
    <row r="371" spans="9:10" x14ac:dyDescent="0.25">
      <c r="I371" s="122" t="str">
        <f t="shared" si="10"/>
        <v/>
      </c>
      <c r="J371" s="129" t="str">
        <f t="shared" si="11"/>
        <v/>
      </c>
    </row>
    <row r="372" spans="9:10" x14ac:dyDescent="0.25">
      <c r="I372" s="122" t="str">
        <f t="shared" si="10"/>
        <v/>
      </c>
      <c r="J372" s="129" t="str">
        <f t="shared" si="11"/>
        <v/>
      </c>
    </row>
    <row r="373" spans="9:10" x14ac:dyDescent="0.25">
      <c r="I373" s="122" t="str">
        <f t="shared" si="10"/>
        <v/>
      </c>
      <c r="J373" s="129" t="str">
        <f t="shared" si="11"/>
        <v/>
      </c>
    </row>
    <row r="374" spans="9:10" x14ac:dyDescent="0.25">
      <c r="I374" s="122" t="str">
        <f t="shared" si="10"/>
        <v/>
      </c>
      <c r="J374" s="129" t="str">
        <f t="shared" si="11"/>
        <v/>
      </c>
    </row>
    <row r="375" spans="9:10" x14ac:dyDescent="0.25">
      <c r="I375" s="122" t="str">
        <f t="shared" si="10"/>
        <v/>
      </c>
      <c r="J375" s="129" t="str">
        <f t="shared" si="11"/>
        <v/>
      </c>
    </row>
    <row r="376" spans="9:10" x14ac:dyDescent="0.25">
      <c r="I376" s="122" t="str">
        <f t="shared" si="10"/>
        <v/>
      </c>
      <c r="J376" s="129" t="str">
        <f t="shared" si="11"/>
        <v/>
      </c>
    </row>
    <row r="377" spans="9:10" x14ac:dyDescent="0.25">
      <c r="I377" s="122" t="str">
        <f t="shared" si="10"/>
        <v/>
      </c>
      <c r="J377" s="129" t="str">
        <f t="shared" si="11"/>
        <v/>
      </c>
    </row>
    <row r="378" spans="9:10" x14ac:dyDescent="0.25">
      <c r="I378" s="122" t="str">
        <f t="shared" si="10"/>
        <v/>
      </c>
      <c r="J378" s="129" t="str">
        <f t="shared" si="11"/>
        <v/>
      </c>
    </row>
    <row r="379" spans="9:10" x14ac:dyDescent="0.25">
      <c r="I379" s="122" t="str">
        <f t="shared" si="10"/>
        <v/>
      </c>
      <c r="J379" s="129" t="str">
        <f t="shared" si="11"/>
        <v/>
      </c>
    </row>
    <row r="380" spans="9:10" x14ac:dyDescent="0.25">
      <c r="I380" s="122" t="str">
        <f t="shared" si="10"/>
        <v/>
      </c>
      <c r="J380" s="129" t="str">
        <f t="shared" si="11"/>
        <v/>
      </c>
    </row>
    <row r="381" spans="9:10" x14ac:dyDescent="0.25">
      <c r="I381" s="122" t="str">
        <f t="shared" ref="I381:I414" si="12">+IF(F381&gt;0,H381/F381,"")</f>
        <v/>
      </c>
      <c r="J381" s="129" t="str">
        <f t="shared" si="11"/>
        <v/>
      </c>
    </row>
    <row r="382" spans="9:10" x14ac:dyDescent="0.25">
      <c r="I382" s="122" t="str">
        <f t="shared" si="12"/>
        <v/>
      </c>
      <c r="J382" s="129" t="str">
        <f t="shared" si="11"/>
        <v/>
      </c>
    </row>
    <row r="383" spans="9:10" x14ac:dyDescent="0.25">
      <c r="I383" s="122" t="str">
        <f t="shared" si="12"/>
        <v/>
      </c>
      <c r="J383" s="129" t="str">
        <f t="shared" si="11"/>
        <v/>
      </c>
    </row>
    <row r="384" spans="9:10" x14ac:dyDescent="0.25">
      <c r="I384" s="122" t="str">
        <f t="shared" si="12"/>
        <v/>
      </c>
      <c r="J384" s="129" t="str">
        <f t="shared" si="11"/>
        <v/>
      </c>
    </row>
    <row r="385" spans="9:10" x14ac:dyDescent="0.25">
      <c r="I385" s="122" t="str">
        <f t="shared" si="12"/>
        <v/>
      </c>
      <c r="J385" s="129" t="str">
        <f t="shared" si="11"/>
        <v/>
      </c>
    </row>
    <row r="386" spans="9:10" x14ac:dyDescent="0.25">
      <c r="I386" s="122" t="str">
        <f t="shared" si="12"/>
        <v/>
      </c>
      <c r="J386" s="129" t="str">
        <f t="shared" si="11"/>
        <v/>
      </c>
    </row>
    <row r="387" spans="9:10" x14ac:dyDescent="0.25">
      <c r="I387" s="122" t="str">
        <f t="shared" si="12"/>
        <v/>
      </c>
      <c r="J387" s="129" t="str">
        <f t="shared" si="11"/>
        <v/>
      </c>
    </row>
    <row r="388" spans="9:10" x14ac:dyDescent="0.25">
      <c r="I388" s="122" t="str">
        <f t="shared" si="12"/>
        <v/>
      </c>
      <c r="J388" s="129" t="str">
        <f t="shared" si="11"/>
        <v/>
      </c>
    </row>
    <row r="389" spans="9:10" x14ac:dyDescent="0.25">
      <c r="I389" s="122" t="str">
        <f t="shared" si="12"/>
        <v/>
      </c>
      <c r="J389" s="129" t="str">
        <f t="shared" si="11"/>
        <v/>
      </c>
    </row>
    <row r="390" spans="9:10" x14ac:dyDescent="0.25">
      <c r="I390" s="122" t="str">
        <f t="shared" si="12"/>
        <v/>
      </c>
      <c r="J390" s="129" t="str">
        <f t="shared" si="11"/>
        <v/>
      </c>
    </row>
    <row r="391" spans="9:10" x14ac:dyDescent="0.25">
      <c r="I391" s="122" t="str">
        <f t="shared" si="12"/>
        <v/>
      </c>
      <c r="J391" s="129" t="str">
        <f t="shared" si="11"/>
        <v/>
      </c>
    </row>
    <row r="392" spans="9:10" x14ac:dyDescent="0.25">
      <c r="I392" s="122" t="str">
        <f t="shared" si="12"/>
        <v/>
      </c>
      <c r="J392" s="129" t="str">
        <f t="shared" si="11"/>
        <v/>
      </c>
    </row>
    <row r="393" spans="9:10" x14ac:dyDescent="0.25">
      <c r="I393" s="122" t="str">
        <f t="shared" si="12"/>
        <v/>
      </c>
      <c r="J393" s="129" t="str">
        <f t="shared" si="11"/>
        <v/>
      </c>
    </row>
    <row r="394" spans="9:10" x14ac:dyDescent="0.25">
      <c r="I394" s="122" t="str">
        <f t="shared" si="12"/>
        <v/>
      </c>
      <c r="J394" s="129" t="str">
        <f t="shared" ref="J394:J414" si="13">IF(I394="","",IF(I394&lt;=0.5,"Avance bajo",(IF(AND(I394&gt;0.5,I394&lt;=0.75),"Avance medio",IF(AND(I394&gt;0.75,I394&lt;=0.95),"Avance alto",IF(AND(I394&gt;0.95,I394&lt;=1),"Avance sobresaliente",IF(I394&gt;1,"Sobre ejecutado","")))))))</f>
        <v/>
      </c>
    </row>
    <row r="395" spans="9:10" x14ac:dyDescent="0.25">
      <c r="I395" s="122" t="str">
        <f t="shared" si="12"/>
        <v/>
      </c>
      <c r="J395" s="129" t="str">
        <f t="shared" si="13"/>
        <v/>
      </c>
    </row>
    <row r="396" spans="9:10" x14ac:dyDescent="0.25">
      <c r="I396" s="122" t="str">
        <f t="shared" si="12"/>
        <v/>
      </c>
      <c r="J396" s="129" t="str">
        <f t="shared" si="13"/>
        <v/>
      </c>
    </row>
    <row r="397" spans="9:10" x14ac:dyDescent="0.25">
      <c r="I397" s="122" t="str">
        <f t="shared" si="12"/>
        <v/>
      </c>
      <c r="J397" s="129" t="str">
        <f t="shared" si="13"/>
        <v/>
      </c>
    </row>
    <row r="398" spans="9:10" x14ac:dyDescent="0.25">
      <c r="I398" s="122" t="str">
        <f t="shared" si="12"/>
        <v/>
      </c>
      <c r="J398" s="129" t="str">
        <f t="shared" si="13"/>
        <v/>
      </c>
    </row>
    <row r="399" spans="9:10" x14ac:dyDescent="0.25">
      <c r="I399" s="122" t="str">
        <f t="shared" si="12"/>
        <v/>
      </c>
      <c r="J399" s="129" t="str">
        <f t="shared" si="13"/>
        <v/>
      </c>
    </row>
    <row r="400" spans="9:10" x14ac:dyDescent="0.25">
      <c r="I400" s="122" t="str">
        <f t="shared" si="12"/>
        <v/>
      </c>
      <c r="J400" s="129" t="str">
        <f t="shared" si="13"/>
        <v/>
      </c>
    </row>
    <row r="401" spans="9:10" x14ac:dyDescent="0.25">
      <c r="I401" s="122" t="str">
        <f t="shared" si="12"/>
        <v/>
      </c>
      <c r="J401" s="129" t="str">
        <f t="shared" si="13"/>
        <v/>
      </c>
    </row>
    <row r="402" spans="9:10" x14ac:dyDescent="0.25">
      <c r="I402" s="122" t="str">
        <f t="shared" si="12"/>
        <v/>
      </c>
      <c r="J402" s="129" t="str">
        <f t="shared" si="13"/>
        <v/>
      </c>
    </row>
    <row r="403" spans="9:10" x14ac:dyDescent="0.25">
      <c r="I403" s="122" t="str">
        <f t="shared" si="12"/>
        <v/>
      </c>
      <c r="J403" s="129" t="str">
        <f t="shared" si="13"/>
        <v/>
      </c>
    </row>
    <row r="404" spans="9:10" x14ac:dyDescent="0.25">
      <c r="I404" s="122" t="str">
        <f t="shared" si="12"/>
        <v/>
      </c>
      <c r="J404" s="129" t="str">
        <f t="shared" si="13"/>
        <v/>
      </c>
    </row>
    <row r="405" spans="9:10" x14ac:dyDescent="0.25">
      <c r="I405" s="122" t="str">
        <f t="shared" si="12"/>
        <v/>
      </c>
      <c r="J405" s="129" t="str">
        <f t="shared" si="13"/>
        <v/>
      </c>
    </row>
    <row r="406" spans="9:10" x14ac:dyDescent="0.25">
      <c r="I406" s="122" t="str">
        <f t="shared" si="12"/>
        <v/>
      </c>
      <c r="J406" s="129" t="str">
        <f t="shared" si="13"/>
        <v/>
      </c>
    </row>
    <row r="407" spans="9:10" x14ac:dyDescent="0.25">
      <c r="I407" s="122" t="str">
        <f t="shared" si="12"/>
        <v/>
      </c>
      <c r="J407" s="129" t="str">
        <f t="shared" si="13"/>
        <v/>
      </c>
    </row>
    <row r="408" spans="9:10" x14ac:dyDescent="0.25">
      <c r="I408" s="122" t="str">
        <f t="shared" si="12"/>
        <v/>
      </c>
      <c r="J408" s="129" t="str">
        <f t="shared" si="13"/>
        <v/>
      </c>
    </row>
    <row r="409" spans="9:10" x14ac:dyDescent="0.25">
      <c r="I409" s="122" t="str">
        <f t="shared" si="12"/>
        <v/>
      </c>
      <c r="J409" s="129" t="str">
        <f t="shared" si="13"/>
        <v/>
      </c>
    </row>
    <row r="410" spans="9:10" x14ac:dyDescent="0.25">
      <c r="I410" s="122" t="str">
        <f t="shared" si="12"/>
        <v/>
      </c>
      <c r="J410" s="129" t="str">
        <f t="shared" si="13"/>
        <v/>
      </c>
    </row>
    <row r="411" spans="9:10" x14ac:dyDescent="0.25">
      <c r="I411" s="122" t="str">
        <f t="shared" si="12"/>
        <v/>
      </c>
      <c r="J411" s="129" t="str">
        <f t="shared" si="13"/>
        <v/>
      </c>
    </row>
    <row r="412" spans="9:10" x14ac:dyDescent="0.25">
      <c r="I412" s="122" t="str">
        <f t="shared" si="12"/>
        <v/>
      </c>
      <c r="J412" s="129" t="str">
        <f t="shared" si="13"/>
        <v/>
      </c>
    </row>
    <row r="413" spans="9:10" x14ac:dyDescent="0.25">
      <c r="I413" s="122" t="str">
        <f t="shared" si="12"/>
        <v/>
      </c>
      <c r="J413" s="129" t="str">
        <f t="shared" si="13"/>
        <v/>
      </c>
    </row>
    <row r="414" spans="9:10" x14ac:dyDescent="0.25">
      <c r="I414" s="122" t="str">
        <f t="shared" si="12"/>
        <v/>
      </c>
      <c r="J414" s="129" t="str">
        <f t="shared" si="13"/>
        <v/>
      </c>
    </row>
  </sheetData>
  <mergeCells count="12">
    <mergeCell ref="I7:I8"/>
    <mergeCell ref="J7:J8"/>
    <mergeCell ref="A1:A4"/>
    <mergeCell ref="B1:D4"/>
    <mergeCell ref="E1:F1"/>
    <mergeCell ref="I1:J1"/>
    <mergeCell ref="E2:F2"/>
    <mergeCell ref="I2:J2"/>
    <mergeCell ref="E3:F3"/>
    <mergeCell ref="I3:J3"/>
    <mergeCell ref="E4:F4"/>
    <mergeCell ref="I4:J4"/>
  </mergeCells>
  <conditionalFormatting sqref="J9:J414">
    <cfRule type="containsText" dxfId="96" priority="1" operator="containsText" text="Avance sobresaliente">
      <formula>NOT(ISERROR(SEARCH("Avance sobresaliente",J9)))</formula>
    </cfRule>
    <cfRule type="containsText" dxfId="95" priority="2" operator="containsText" text="Avance alto">
      <formula>NOT(ISERROR(SEARCH("Avance alto",J9)))</formula>
    </cfRule>
    <cfRule type="containsText" dxfId="94" priority="3" operator="containsText" text="Avance medio">
      <formula>NOT(ISERROR(SEARCH("Avance medio",J9)))</formula>
    </cfRule>
    <cfRule type="containsText" dxfId="93" priority="4" operator="containsText" text="Avance Bajo">
      <formula>NOT(ISERROR(SEARCH("Avance Bajo",J9)))</formula>
    </cfRule>
  </conditionalFormatting>
  <pageMargins left="0.7" right="0.7" top="0.75" bottom="0.75" header="0.3" footer="0.3"/>
  <pageSetup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9697" r:id="rId5" name="Button 1">
              <controlPr defaultSize="0" print="0" autoFill="0" autoPict="0" macro="[0]!AvanceDep">
                <anchor moveWithCells="1" sizeWithCells="1">
                  <from>
                    <xdr:col>0</xdr:col>
                    <xdr:colOff>0</xdr:colOff>
                    <xdr:row>4</xdr:row>
                    <xdr:rowOff>9525</xdr:rowOff>
                  </from>
                  <to>
                    <xdr:col>2</xdr:col>
                    <xdr:colOff>19050</xdr:colOff>
                    <xdr:row>5</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79D3C-7FA0-42A5-B358-51CC5B425E32}">
  <sheetPr codeName="Hoja2"/>
  <dimension ref="B2:AE47"/>
  <sheetViews>
    <sheetView showGridLines="0" zoomScale="90" zoomScaleNormal="90" workbookViewId="0">
      <selection activeCell="C10" sqref="C10"/>
    </sheetView>
  </sheetViews>
  <sheetFormatPr baseColWidth="10" defaultColWidth="11.42578125" defaultRowHeight="14.25" x14ac:dyDescent="0.2"/>
  <cols>
    <col min="1" max="1" width="5" style="133" customWidth="1"/>
    <col min="2" max="2" width="23.85546875" style="133" customWidth="1"/>
    <col min="3" max="3" width="70.28515625" style="133" customWidth="1"/>
    <col min="4" max="4" width="23.5703125" style="133" customWidth="1"/>
    <col min="5" max="5" width="26.85546875" style="133" customWidth="1"/>
    <col min="6" max="16384" width="11.42578125" style="133"/>
  </cols>
  <sheetData>
    <row r="2" spans="2:31" s="130" customFormat="1" ht="15" x14ac:dyDescent="0.25">
      <c r="B2" s="188"/>
      <c r="C2" s="189" t="s">
        <v>1092</v>
      </c>
      <c r="D2" s="106" t="s">
        <v>169</v>
      </c>
      <c r="E2" s="107" t="s">
        <v>175</v>
      </c>
      <c r="AE2" s="131"/>
    </row>
    <row r="3" spans="2:31" s="130" customFormat="1" ht="15" x14ac:dyDescent="0.25">
      <c r="B3" s="188"/>
      <c r="C3" s="190"/>
      <c r="D3" s="106" t="s">
        <v>170</v>
      </c>
      <c r="E3" s="107">
        <v>4</v>
      </c>
      <c r="AE3" s="131"/>
    </row>
    <row r="4" spans="2:31" s="130" customFormat="1" ht="15" x14ac:dyDescent="0.25">
      <c r="B4" s="188"/>
      <c r="C4" s="190"/>
      <c r="D4" s="106" t="s">
        <v>171</v>
      </c>
      <c r="E4" s="108">
        <v>43916</v>
      </c>
      <c r="AE4" s="131"/>
    </row>
    <row r="5" spans="2:31" s="130" customFormat="1" ht="15" x14ac:dyDescent="0.25">
      <c r="B5" s="188"/>
      <c r="C5" s="191"/>
      <c r="D5" s="106" t="s">
        <v>172</v>
      </c>
      <c r="E5" s="107" t="s">
        <v>173</v>
      </c>
      <c r="AE5" s="131"/>
    </row>
    <row r="6" spans="2:31" s="130" customFormat="1" ht="15" x14ac:dyDescent="0.25">
      <c r="B6" s="113"/>
      <c r="C6" s="111"/>
      <c r="D6" s="114"/>
      <c r="E6" s="115"/>
      <c r="AE6" s="131"/>
    </row>
    <row r="7" spans="2:31" s="130" customFormat="1" ht="19.5" customHeight="1" x14ac:dyDescent="0.25">
      <c r="B7" s="137" t="s">
        <v>1108</v>
      </c>
      <c r="C7" s="138" t="s">
        <v>1116</v>
      </c>
      <c r="D7" s="192" t="s">
        <v>26</v>
      </c>
      <c r="E7" s="192"/>
      <c r="AE7" s="131"/>
    </row>
    <row r="8" spans="2:31" s="130" customFormat="1" ht="21.75" customHeight="1" x14ac:dyDescent="0.25">
      <c r="B8" s="107">
        <v>1</v>
      </c>
      <c r="C8" s="139" t="s">
        <v>1093</v>
      </c>
      <c r="D8" s="193" t="s">
        <v>1098</v>
      </c>
      <c r="E8" s="193"/>
      <c r="AE8" s="131"/>
    </row>
    <row r="9" spans="2:31" s="130" customFormat="1" ht="21.75" customHeight="1" x14ac:dyDescent="0.25">
      <c r="B9" s="107">
        <v>2</v>
      </c>
      <c r="C9" s="139" t="s">
        <v>1094</v>
      </c>
      <c r="D9" s="193" t="s">
        <v>1098</v>
      </c>
      <c r="E9" s="193"/>
      <c r="AE9" s="131"/>
    </row>
    <row r="10" spans="2:31" s="130" customFormat="1" ht="21.75" customHeight="1" x14ac:dyDescent="0.25">
      <c r="B10" s="107">
        <v>3</v>
      </c>
      <c r="C10" s="140" t="s">
        <v>1095</v>
      </c>
      <c r="D10" s="193" t="s">
        <v>1099</v>
      </c>
      <c r="E10" s="193"/>
      <c r="AE10" s="131"/>
    </row>
    <row r="11" spans="2:31" s="130" customFormat="1" ht="21.75" customHeight="1" x14ac:dyDescent="0.25">
      <c r="B11" s="107">
        <v>4</v>
      </c>
      <c r="C11" s="139" t="s">
        <v>1096</v>
      </c>
      <c r="D11" s="193" t="s">
        <v>1123</v>
      </c>
      <c r="E11" s="193"/>
      <c r="AE11" s="131"/>
    </row>
    <row r="12" spans="2:31" s="130" customFormat="1" ht="21.75" customHeight="1" x14ac:dyDescent="0.25">
      <c r="B12" s="107" t="s">
        <v>1109</v>
      </c>
      <c r="C12" s="139" t="s">
        <v>1100</v>
      </c>
      <c r="D12" s="193"/>
      <c r="E12" s="193"/>
      <c r="AE12" s="131"/>
    </row>
    <row r="13" spans="2:31" s="130" customFormat="1" ht="21.75" customHeight="1" x14ac:dyDescent="0.25">
      <c r="B13" s="107" t="s">
        <v>1110</v>
      </c>
      <c r="C13" s="139" t="s">
        <v>1101</v>
      </c>
      <c r="D13" s="193"/>
      <c r="E13" s="193"/>
      <c r="AE13" s="131"/>
    </row>
    <row r="14" spans="2:31" s="130" customFormat="1" ht="21.75" customHeight="1" x14ac:dyDescent="0.25">
      <c r="B14" s="107" t="s">
        <v>1111</v>
      </c>
      <c r="C14" s="139" t="s">
        <v>1102</v>
      </c>
      <c r="D14" s="193"/>
      <c r="E14" s="193"/>
      <c r="AE14" s="131"/>
    </row>
    <row r="15" spans="2:31" s="130" customFormat="1" ht="21.75" customHeight="1" x14ac:dyDescent="0.25">
      <c r="B15" s="107" t="s">
        <v>1111</v>
      </c>
      <c r="C15" s="139" t="s">
        <v>1103</v>
      </c>
      <c r="D15" s="193"/>
      <c r="E15" s="193"/>
      <c r="AE15" s="131"/>
    </row>
    <row r="16" spans="2:31" s="130" customFormat="1" ht="21.75" customHeight="1" x14ac:dyDescent="0.25">
      <c r="B16" s="107">
        <v>5</v>
      </c>
      <c r="C16" s="141" t="s">
        <v>1097</v>
      </c>
      <c r="D16" s="193" t="s">
        <v>1124</v>
      </c>
      <c r="E16" s="193"/>
    </row>
    <row r="17" spans="2:5" s="130" customFormat="1" ht="21.75" customHeight="1" x14ac:dyDescent="0.25">
      <c r="B17" s="107" t="s">
        <v>1112</v>
      </c>
      <c r="C17" s="141" t="s">
        <v>1104</v>
      </c>
      <c r="D17" s="193"/>
      <c r="E17" s="193"/>
    </row>
    <row r="18" spans="2:5" s="130" customFormat="1" ht="21.75" customHeight="1" x14ac:dyDescent="0.25">
      <c r="B18" s="107" t="s">
        <v>1113</v>
      </c>
      <c r="C18" s="141" t="s">
        <v>1105</v>
      </c>
      <c r="D18" s="193"/>
      <c r="E18" s="193"/>
    </row>
    <row r="19" spans="2:5" s="130" customFormat="1" ht="21.75" customHeight="1" x14ac:dyDescent="0.25">
      <c r="B19" s="107" t="s">
        <v>1114</v>
      </c>
      <c r="C19" s="141" t="s">
        <v>1106</v>
      </c>
      <c r="D19" s="193"/>
      <c r="E19" s="193"/>
    </row>
    <row r="20" spans="2:5" s="130" customFormat="1" ht="21.75" customHeight="1" x14ac:dyDescent="0.25">
      <c r="B20" s="107" t="s">
        <v>1115</v>
      </c>
      <c r="C20" s="141" t="s">
        <v>1107</v>
      </c>
      <c r="D20" s="193"/>
      <c r="E20" s="193"/>
    </row>
    <row r="21" spans="2:5" x14ac:dyDescent="0.2">
      <c r="C21" s="112"/>
    </row>
    <row r="22" spans="2:5" ht="5.25" customHeight="1" x14ac:dyDescent="0.2">
      <c r="C22" s="112"/>
    </row>
    <row r="23" spans="2:5" ht="5.25" customHeight="1" x14ac:dyDescent="0.2">
      <c r="C23" s="112"/>
    </row>
    <row r="24" spans="2:5" x14ac:dyDescent="0.2">
      <c r="C24" s="112"/>
    </row>
    <row r="25" spans="2:5" ht="18.75" customHeight="1" x14ac:dyDescent="0.2">
      <c r="C25" s="187"/>
      <c r="D25" s="132"/>
    </row>
    <row r="26" spans="2:5" ht="18" customHeight="1" x14ac:dyDescent="0.2">
      <c r="C26" s="187"/>
    </row>
    <row r="27" spans="2:5" x14ac:dyDescent="0.2">
      <c r="C27" s="112"/>
    </row>
    <row r="28" spans="2:5" x14ac:dyDescent="0.2">
      <c r="C28" s="112"/>
    </row>
    <row r="29" spans="2:5" x14ac:dyDescent="0.2">
      <c r="C29" s="112"/>
    </row>
    <row r="30" spans="2:5" x14ac:dyDescent="0.2">
      <c r="C30" s="112"/>
    </row>
    <row r="31" spans="2:5" x14ac:dyDescent="0.2">
      <c r="C31" s="112"/>
    </row>
    <row r="32" spans="2:5" ht="37.5" customHeight="1" x14ac:dyDescent="0.2">
      <c r="C32" s="136"/>
      <c r="D32" s="135"/>
    </row>
    <row r="33" spans="3:4" ht="37.5" customHeight="1" x14ac:dyDescent="0.2">
      <c r="C33" s="134"/>
      <c r="D33" s="135"/>
    </row>
    <row r="34" spans="3:4" x14ac:dyDescent="0.2">
      <c r="C34" s="112"/>
    </row>
    <row r="35" spans="3:4" x14ac:dyDescent="0.2">
      <c r="C35" s="112"/>
    </row>
    <row r="36" spans="3:4" x14ac:dyDescent="0.2">
      <c r="C36" s="112"/>
    </row>
    <row r="37" spans="3:4" x14ac:dyDescent="0.2">
      <c r="C37" s="112"/>
    </row>
    <row r="38" spans="3:4" x14ac:dyDescent="0.2">
      <c r="C38" s="112"/>
    </row>
    <row r="39" spans="3:4" x14ac:dyDescent="0.2">
      <c r="C39" s="112"/>
    </row>
    <row r="40" spans="3:4" x14ac:dyDescent="0.2">
      <c r="C40" s="112"/>
    </row>
    <row r="41" spans="3:4" x14ac:dyDescent="0.2">
      <c r="C41" s="112"/>
    </row>
    <row r="42" spans="3:4" x14ac:dyDescent="0.2">
      <c r="C42" s="112"/>
    </row>
    <row r="43" spans="3:4" x14ac:dyDescent="0.2">
      <c r="C43" s="112"/>
    </row>
    <row r="44" spans="3:4" x14ac:dyDescent="0.2">
      <c r="C44" s="112"/>
    </row>
    <row r="45" spans="3:4" x14ac:dyDescent="0.2">
      <c r="C45" s="112"/>
    </row>
    <row r="46" spans="3:4" x14ac:dyDescent="0.2">
      <c r="C46" s="112"/>
    </row>
    <row r="47" spans="3:4" x14ac:dyDescent="0.2">
      <c r="C47" s="112"/>
    </row>
  </sheetData>
  <mergeCells count="9">
    <mergeCell ref="C25:C26"/>
    <mergeCell ref="B2:B5"/>
    <mergeCell ref="C2:C5"/>
    <mergeCell ref="D7:E7"/>
    <mergeCell ref="D9:E9"/>
    <mergeCell ref="D8:E8"/>
    <mergeCell ref="D10:E10"/>
    <mergeCell ref="D11:E15"/>
    <mergeCell ref="D16:E20"/>
  </mergeCells>
  <hyperlinks>
    <hyperlink ref="C8" location="'Diccionario de datos'!A1" display="Diccionario de Datos" xr:uid="{98AF83DE-9A54-4175-8AE5-031D97BA232C}"/>
    <hyperlink ref="C9" location="'Plan Estratégico'!A1" display="Plan Estratégico 2020-2023" xr:uid="{44D13D2C-947C-4153-A0DC-9C6C0AD2EADE}"/>
    <hyperlink ref="C10" location="'PAIA + Seguimiento'!A1" display="Plan de Acción Integrado Anual + Seguimiento" xr:uid="{31136C5D-071E-4E72-85ED-BD8D10E10F08}"/>
    <hyperlink ref="C11" location="AvanceObj!A1" display="Avance por objetivos" xr:uid="{0E3BBCB6-A0DE-4612-BDCA-6FA1AE570075}"/>
    <hyperlink ref="C12" location="AvanceObjT1!A1" display="Reporte por objetivos - Trimestre I" xr:uid="{AB1A257E-05C3-4E46-BDC0-E6E25C3953FA}"/>
    <hyperlink ref="C13" location="AvanceObjT2!A1" display="Reporte por objetivos - Trimestre II" xr:uid="{F3CE8519-D90C-487A-A18A-35DFFFA249A5}"/>
    <hyperlink ref="C14" location="AvanceObjT3!A1" display="Reporte por objetivos - Trimestre III" xr:uid="{9536B586-32C8-4955-AEEC-B7731E08A96F}"/>
    <hyperlink ref="C15" location="AvanceObjT4!A1" display="Reporte por objetivos - Trimestre IV" xr:uid="{612D2483-1778-4DA1-9DC8-27D97859493F}"/>
    <hyperlink ref="C16" location="AvanceDependencias!A1" display="Avance por dependencias" xr:uid="{9E5E522F-8A99-486A-B619-BFEDFC8178D5}"/>
    <hyperlink ref="C17" location="AvanceDependenciasT1!A1" display="Reporte por dependencias - Trimestre I" xr:uid="{6C6D3A18-C51C-4D38-AEAF-A7CD88B770C1}"/>
    <hyperlink ref="C18" location="AvanceDependenciasT2!A1" display="Reporte por dependencias - Trimestre II" xr:uid="{BD96E939-1D92-4962-9B75-33B6911302E1}"/>
    <hyperlink ref="C19" location="AvanceDependenciasT3!A1" display="Reporte por dependencias - Trimestre III" xr:uid="{DFF692C8-D2AE-44BE-A8CB-B49C323FF3B4}"/>
    <hyperlink ref="C20" location="AvanceDependenciasT4!A1" display="Reporte por dependencias - Trimestre IV" xr:uid="{2E5EA4EF-7153-4AA8-8040-031A5605C296}"/>
  </hyperlink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031F0-401B-4E23-AFCE-1D8A6738D49A}">
  <sheetPr codeName="Hoja3"/>
  <dimension ref="B1:E34"/>
  <sheetViews>
    <sheetView showGridLines="0" zoomScale="85" zoomScaleNormal="85" workbookViewId="0">
      <pane ySplit="7" topLeftCell="A8" activePane="bottomLeft" state="frozen"/>
      <selection pane="bottomLeft" activeCell="A31" sqref="A31"/>
    </sheetView>
  </sheetViews>
  <sheetFormatPr baseColWidth="10" defaultRowHeight="15" x14ac:dyDescent="0.25"/>
  <cols>
    <col min="1" max="1" width="5.5703125" customWidth="1"/>
    <col min="2" max="2" width="27.85546875" style="13" customWidth="1"/>
    <col min="3" max="3" width="81.42578125" customWidth="1"/>
    <col min="4" max="5" width="22.140625" customWidth="1"/>
  </cols>
  <sheetData>
    <row r="1" spans="2:5" ht="6.75" customHeight="1" x14ac:dyDescent="0.25"/>
    <row r="2" spans="2:5" ht="18.75" customHeight="1" x14ac:dyDescent="0.25">
      <c r="B2" s="198"/>
      <c r="C2" s="205" t="s">
        <v>204</v>
      </c>
      <c r="D2" s="8" t="s">
        <v>169</v>
      </c>
      <c r="E2" s="9" t="s">
        <v>175</v>
      </c>
    </row>
    <row r="3" spans="2:5" ht="18.75" customHeight="1" x14ac:dyDescent="0.25">
      <c r="B3" s="199"/>
      <c r="C3" s="206"/>
      <c r="D3" s="8" t="s">
        <v>170</v>
      </c>
      <c r="E3" s="9">
        <v>4</v>
      </c>
    </row>
    <row r="4" spans="2:5" ht="18.75" customHeight="1" x14ac:dyDescent="0.25">
      <c r="B4" s="199"/>
      <c r="C4" s="206"/>
      <c r="D4" s="8" t="s">
        <v>171</v>
      </c>
      <c r="E4" s="10">
        <v>43916</v>
      </c>
    </row>
    <row r="5" spans="2:5" ht="18.75" customHeight="1" x14ac:dyDescent="0.25">
      <c r="B5" s="200"/>
      <c r="C5" s="207"/>
      <c r="D5" s="8" t="s">
        <v>172</v>
      </c>
      <c r="E5" s="9" t="s">
        <v>173</v>
      </c>
    </row>
    <row r="6" spans="2:5" ht="7.5" customHeight="1" thickBot="1" x14ac:dyDescent="0.3"/>
    <row r="7" spans="2:5" ht="15.75" x14ac:dyDescent="0.25">
      <c r="B7" s="15" t="s">
        <v>176</v>
      </c>
      <c r="C7" s="16" t="s">
        <v>177</v>
      </c>
      <c r="D7" s="201" t="s">
        <v>202</v>
      </c>
      <c r="E7" s="202"/>
    </row>
    <row r="8" spans="2:5" ht="60.75" customHeight="1" x14ac:dyDescent="0.25">
      <c r="B8" s="17" t="s">
        <v>0</v>
      </c>
      <c r="C8" s="14" t="s">
        <v>180</v>
      </c>
      <c r="D8" s="203" t="s">
        <v>179</v>
      </c>
      <c r="E8" s="204"/>
    </row>
    <row r="9" spans="2:5" s="12" customFormat="1" ht="36.75" customHeight="1" x14ac:dyDescent="0.25">
      <c r="B9" s="17" t="s">
        <v>178</v>
      </c>
      <c r="C9" s="11" t="s">
        <v>181</v>
      </c>
      <c r="D9" s="203" t="s">
        <v>179</v>
      </c>
      <c r="E9" s="204"/>
    </row>
    <row r="10" spans="2:5" s="12" customFormat="1" ht="46.5" customHeight="1" x14ac:dyDescent="0.25">
      <c r="B10" s="17" t="s">
        <v>184</v>
      </c>
      <c r="C10" s="11" t="s">
        <v>185</v>
      </c>
      <c r="D10" s="203" t="s">
        <v>179</v>
      </c>
      <c r="E10" s="204"/>
    </row>
    <row r="11" spans="2:5" s="12" customFormat="1" ht="84" customHeight="1" x14ac:dyDescent="0.25">
      <c r="B11" s="17" t="s">
        <v>187</v>
      </c>
      <c r="C11" s="11" t="s">
        <v>206</v>
      </c>
      <c r="D11" s="196" t="s">
        <v>186</v>
      </c>
      <c r="E11" s="197"/>
    </row>
    <row r="12" spans="2:5" s="12" customFormat="1" ht="39.75" customHeight="1" x14ac:dyDescent="0.25">
      <c r="B12" s="17" t="s">
        <v>71</v>
      </c>
      <c r="C12" s="11" t="s">
        <v>188</v>
      </c>
      <c r="D12" s="196" t="s">
        <v>186</v>
      </c>
      <c r="E12" s="197"/>
    </row>
    <row r="13" spans="2:5" s="12" customFormat="1" ht="95.25" customHeight="1" x14ac:dyDescent="0.25">
      <c r="B13" s="17" t="s">
        <v>72</v>
      </c>
      <c r="C13" s="11" t="s">
        <v>215</v>
      </c>
      <c r="D13" s="196" t="s">
        <v>191</v>
      </c>
      <c r="E13" s="197"/>
    </row>
    <row r="14" spans="2:5" s="12" customFormat="1" ht="31.5" customHeight="1" x14ac:dyDescent="0.25">
      <c r="B14" s="17" t="s">
        <v>73</v>
      </c>
      <c r="C14" s="11" t="s">
        <v>189</v>
      </c>
      <c r="D14" s="196" t="s">
        <v>190</v>
      </c>
      <c r="E14" s="197"/>
    </row>
    <row r="15" spans="2:5" s="12" customFormat="1" ht="57.75" x14ac:dyDescent="0.25">
      <c r="B15" s="17" t="s">
        <v>74</v>
      </c>
      <c r="C15" s="11" t="s">
        <v>205</v>
      </c>
      <c r="D15" s="196" t="s">
        <v>190</v>
      </c>
      <c r="E15" s="197"/>
    </row>
    <row r="16" spans="2:5" s="12" customFormat="1" ht="43.5" customHeight="1" x14ac:dyDescent="0.25">
      <c r="B16" s="17" t="s">
        <v>75</v>
      </c>
      <c r="C16" s="11" t="s">
        <v>216</v>
      </c>
      <c r="D16" s="196" t="s">
        <v>192</v>
      </c>
      <c r="E16" s="197"/>
    </row>
    <row r="17" spans="2:5" ht="37.5" customHeight="1" x14ac:dyDescent="0.25">
      <c r="B17" s="17" t="s">
        <v>3</v>
      </c>
      <c r="C17" s="11" t="s">
        <v>193</v>
      </c>
      <c r="D17" s="196" t="s">
        <v>192</v>
      </c>
      <c r="E17" s="197"/>
    </row>
    <row r="18" spans="2:5" ht="37.5" customHeight="1" x14ac:dyDescent="0.25">
      <c r="B18" s="17" t="s">
        <v>4</v>
      </c>
      <c r="C18" s="11" t="s">
        <v>194</v>
      </c>
      <c r="D18" s="196" t="s">
        <v>195</v>
      </c>
      <c r="E18" s="197"/>
    </row>
    <row r="19" spans="2:5" ht="54.75" customHeight="1" x14ac:dyDescent="0.25">
      <c r="B19" s="17" t="s">
        <v>5</v>
      </c>
      <c r="C19" s="11" t="s">
        <v>207</v>
      </c>
      <c r="D19" s="196" t="s">
        <v>195</v>
      </c>
      <c r="E19" s="197"/>
    </row>
    <row r="20" spans="2:5" ht="75.75" customHeight="1" x14ac:dyDescent="0.25">
      <c r="B20" s="17" t="s">
        <v>69</v>
      </c>
      <c r="C20" s="11" t="s">
        <v>208</v>
      </c>
      <c r="D20" s="196" t="s">
        <v>196</v>
      </c>
      <c r="E20" s="197"/>
    </row>
    <row r="21" spans="2:5" ht="53.25" customHeight="1" x14ac:dyDescent="0.25">
      <c r="B21" s="17" t="s">
        <v>76</v>
      </c>
      <c r="C21" s="11" t="s">
        <v>209</v>
      </c>
      <c r="D21" s="196" t="s">
        <v>195</v>
      </c>
      <c r="E21" s="197"/>
    </row>
    <row r="22" spans="2:5" ht="55.5" customHeight="1" x14ac:dyDescent="0.25">
      <c r="B22" s="17" t="s">
        <v>93</v>
      </c>
      <c r="C22" s="11" t="s">
        <v>197</v>
      </c>
      <c r="D22" s="196" t="s">
        <v>195</v>
      </c>
      <c r="E22" s="197"/>
    </row>
    <row r="23" spans="2:5" ht="45" customHeight="1" x14ac:dyDescent="0.25">
      <c r="B23" s="17" t="s">
        <v>6</v>
      </c>
      <c r="C23" s="11" t="s">
        <v>198</v>
      </c>
      <c r="D23" s="196" t="s">
        <v>199</v>
      </c>
      <c r="E23" s="197"/>
    </row>
    <row r="24" spans="2:5" ht="72" customHeight="1" x14ac:dyDescent="0.25">
      <c r="B24" s="17" t="s">
        <v>211</v>
      </c>
      <c r="C24" s="11" t="s">
        <v>213</v>
      </c>
      <c r="D24" s="196" t="s">
        <v>210</v>
      </c>
      <c r="E24" s="197"/>
    </row>
    <row r="25" spans="2:5" ht="72" customHeight="1" x14ac:dyDescent="0.25">
      <c r="B25" s="17" t="s">
        <v>7</v>
      </c>
      <c r="C25" s="11" t="s">
        <v>214</v>
      </c>
      <c r="D25" s="196" t="s">
        <v>210</v>
      </c>
      <c r="E25" s="197"/>
    </row>
    <row r="26" spans="2:5" ht="39.75" customHeight="1" x14ac:dyDescent="0.25">
      <c r="B26" s="17" t="s">
        <v>125</v>
      </c>
      <c r="C26" s="11" t="s">
        <v>212</v>
      </c>
      <c r="D26" s="196" t="s">
        <v>219</v>
      </c>
      <c r="E26" s="197"/>
    </row>
    <row r="27" spans="2:5" s="104" customFormat="1" ht="39.75" customHeight="1" x14ac:dyDescent="0.25">
      <c r="B27" s="110" t="s">
        <v>126</v>
      </c>
      <c r="C27" s="109" t="s">
        <v>217</v>
      </c>
      <c r="D27" s="196" t="s">
        <v>218</v>
      </c>
      <c r="E27" s="197"/>
    </row>
    <row r="28" spans="2:5" s="104" customFormat="1" ht="39.75" customHeight="1" x14ac:dyDescent="0.25">
      <c r="B28" s="110" t="s">
        <v>1032</v>
      </c>
      <c r="C28" s="142" t="s">
        <v>1118</v>
      </c>
      <c r="D28" s="194" t="s">
        <v>1119</v>
      </c>
      <c r="E28" s="195"/>
    </row>
    <row r="29" spans="2:5" s="104" customFormat="1" ht="39.75" customHeight="1" x14ac:dyDescent="0.25">
      <c r="B29" s="110" t="s">
        <v>1037</v>
      </c>
      <c r="C29" s="142" t="s">
        <v>1125</v>
      </c>
      <c r="D29" s="194" t="s">
        <v>1128</v>
      </c>
      <c r="E29" s="195"/>
    </row>
    <row r="30" spans="2:5" s="104" customFormat="1" ht="39.75" customHeight="1" x14ac:dyDescent="0.25">
      <c r="B30" s="110" t="s">
        <v>1052</v>
      </c>
      <c r="C30" s="142" t="s">
        <v>1126</v>
      </c>
      <c r="D30" s="194" t="s">
        <v>1129</v>
      </c>
      <c r="E30" s="195"/>
    </row>
    <row r="31" spans="2:5" s="104" customFormat="1" ht="39.75" customHeight="1" x14ac:dyDescent="0.25">
      <c r="B31" s="110" t="s">
        <v>1050</v>
      </c>
      <c r="C31" s="142" t="s">
        <v>1120</v>
      </c>
      <c r="D31" s="194" t="s">
        <v>195</v>
      </c>
      <c r="E31" s="195"/>
    </row>
    <row r="32" spans="2:5" s="104" customFormat="1" ht="39.75" customHeight="1" x14ac:dyDescent="0.25">
      <c r="B32" s="110" t="s">
        <v>1053</v>
      </c>
      <c r="C32" s="142" t="s">
        <v>1121</v>
      </c>
      <c r="D32" s="194" t="s">
        <v>195</v>
      </c>
      <c r="E32" s="195"/>
    </row>
    <row r="33" spans="2:5" s="104" customFormat="1" ht="39.75" customHeight="1" x14ac:dyDescent="0.25">
      <c r="B33" s="110" t="s">
        <v>1117</v>
      </c>
      <c r="C33" s="142" t="s">
        <v>1127</v>
      </c>
      <c r="D33" s="194" t="s">
        <v>195</v>
      </c>
      <c r="E33" s="195"/>
    </row>
    <row r="34" spans="2:5" ht="41.25" customHeight="1" thickBot="1" x14ac:dyDescent="0.3">
      <c r="B34" s="18" t="s">
        <v>1055</v>
      </c>
      <c r="C34" s="143" t="s">
        <v>1122</v>
      </c>
      <c r="D34" s="208" t="s">
        <v>195</v>
      </c>
      <c r="E34" s="209"/>
    </row>
  </sheetData>
  <mergeCells count="30">
    <mergeCell ref="D34:E34"/>
    <mergeCell ref="D13:E13"/>
    <mergeCell ref="D14:E14"/>
    <mergeCell ref="D15:E15"/>
    <mergeCell ref="D16:E16"/>
    <mergeCell ref="D17:E17"/>
    <mergeCell ref="D23:E23"/>
    <mergeCell ref="D24:E24"/>
    <mergeCell ref="D25:E25"/>
    <mergeCell ref="D26:E26"/>
    <mergeCell ref="D18:E18"/>
    <mergeCell ref="D19:E19"/>
    <mergeCell ref="D20:E20"/>
    <mergeCell ref="D21:E21"/>
    <mergeCell ref="D22:E22"/>
    <mergeCell ref="D27:E27"/>
    <mergeCell ref="D11:E11"/>
    <mergeCell ref="D12:E12"/>
    <mergeCell ref="B2:B5"/>
    <mergeCell ref="D7:E7"/>
    <mergeCell ref="D8:E8"/>
    <mergeCell ref="D9:E9"/>
    <mergeCell ref="D10:E10"/>
    <mergeCell ref="C2:C5"/>
    <mergeCell ref="D33:E33"/>
    <mergeCell ref="D28:E28"/>
    <mergeCell ref="D29:E29"/>
    <mergeCell ref="D30:E30"/>
    <mergeCell ref="D31:E31"/>
    <mergeCell ref="D32:E32"/>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E79BC-7A63-49CA-969A-15528797F1BE}">
  <sheetPr codeName="Hoja7"/>
  <dimension ref="B2:K24"/>
  <sheetViews>
    <sheetView showGridLines="0" topLeftCell="B1" zoomScale="60" zoomScaleNormal="60" workbookViewId="0">
      <pane ySplit="7" topLeftCell="A8" activePane="bottomLeft" state="frozen"/>
      <selection pane="bottomLeft" activeCell="E8" sqref="E8:E10"/>
    </sheetView>
  </sheetViews>
  <sheetFormatPr baseColWidth="10" defaultColWidth="11.42578125" defaultRowHeight="15" x14ac:dyDescent="0.25"/>
  <cols>
    <col min="1" max="1" width="3.42578125" style="5" customWidth="1"/>
    <col min="2" max="2" width="19.5703125" style="5" customWidth="1"/>
    <col min="3" max="3" width="29.5703125" style="5" customWidth="1"/>
    <col min="4" max="4" width="19.42578125" style="5" customWidth="1"/>
    <col min="5" max="5" width="25.140625" style="5" customWidth="1"/>
    <col min="6" max="6" width="26" style="5" customWidth="1"/>
    <col min="7" max="7" width="22.42578125" style="5" customWidth="1"/>
    <col min="8" max="8" width="36" style="5" customWidth="1"/>
    <col min="9" max="10" width="35.85546875" style="5" customWidth="1"/>
    <col min="11" max="16384" width="11.42578125" style="5"/>
  </cols>
  <sheetData>
    <row r="2" spans="2:11" customFormat="1" ht="22.5" customHeight="1" x14ac:dyDescent="0.25">
      <c r="B2" s="215"/>
      <c r="C2" s="216"/>
      <c r="D2" s="189" t="s">
        <v>203</v>
      </c>
      <c r="E2" s="221"/>
      <c r="F2" s="221"/>
      <c r="G2" s="221"/>
      <c r="H2" s="222"/>
      <c r="I2" s="8" t="s">
        <v>169</v>
      </c>
      <c r="J2" s="9" t="s">
        <v>175</v>
      </c>
      <c r="K2" s="5"/>
    </row>
    <row r="3" spans="2:11" customFormat="1" ht="22.5" customHeight="1" x14ac:dyDescent="0.25">
      <c r="B3" s="217"/>
      <c r="C3" s="218"/>
      <c r="D3" s="190"/>
      <c r="E3" s="223"/>
      <c r="F3" s="223"/>
      <c r="G3" s="223"/>
      <c r="H3" s="224"/>
      <c r="I3" s="8" t="s">
        <v>170</v>
      </c>
      <c r="J3" s="9">
        <v>4</v>
      </c>
      <c r="K3" s="5"/>
    </row>
    <row r="4" spans="2:11" customFormat="1" ht="22.5" customHeight="1" x14ac:dyDescent="0.25">
      <c r="B4" s="217"/>
      <c r="C4" s="218"/>
      <c r="D4" s="190"/>
      <c r="E4" s="223"/>
      <c r="F4" s="223"/>
      <c r="G4" s="223"/>
      <c r="H4" s="224"/>
      <c r="I4" s="8" t="s">
        <v>171</v>
      </c>
      <c r="J4" s="10">
        <v>43916</v>
      </c>
      <c r="K4" s="5"/>
    </row>
    <row r="5" spans="2:11" customFormat="1" ht="22.5" customHeight="1" x14ac:dyDescent="0.25">
      <c r="B5" s="219"/>
      <c r="C5" s="220"/>
      <c r="D5" s="191"/>
      <c r="E5" s="225"/>
      <c r="F5" s="225"/>
      <c r="G5" s="225"/>
      <c r="H5" s="226"/>
      <c r="I5" s="8" t="s">
        <v>172</v>
      </c>
      <c r="J5" s="9" t="s">
        <v>173</v>
      </c>
      <c r="K5" s="5"/>
    </row>
    <row r="7" spans="2:11" ht="31.5" x14ac:dyDescent="0.25">
      <c r="B7" s="21" t="s">
        <v>0</v>
      </c>
      <c r="C7" s="21" t="s">
        <v>1</v>
      </c>
      <c r="D7" s="21" t="s">
        <v>182</v>
      </c>
      <c r="E7" s="21" t="s">
        <v>183</v>
      </c>
      <c r="F7" s="21" t="s">
        <v>25</v>
      </c>
      <c r="G7" s="21" t="s">
        <v>68</v>
      </c>
      <c r="H7" s="21" t="s">
        <v>26</v>
      </c>
      <c r="I7" s="227" t="s">
        <v>231</v>
      </c>
      <c r="J7" s="228"/>
    </row>
    <row r="8" spans="2:11" ht="182.25" customHeight="1" x14ac:dyDescent="0.25">
      <c r="B8" s="229" t="s">
        <v>27</v>
      </c>
      <c r="C8" s="212" t="s">
        <v>28</v>
      </c>
      <c r="D8" s="212" t="s">
        <v>1130</v>
      </c>
      <c r="E8" s="212" t="s">
        <v>1131</v>
      </c>
      <c r="F8" s="25" t="s">
        <v>29</v>
      </c>
      <c r="G8" s="25" t="s">
        <v>165</v>
      </c>
      <c r="H8" s="25" t="s">
        <v>30</v>
      </c>
      <c r="I8" s="210" t="s">
        <v>232</v>
      </c>
      <c r="J8" s="211"/>
    </row>
    <row r="9" spans="2:11" ht="109.5" customHeight="1" x14ac:dyDescent="0.25">
      <c r="B9" s="229"/>
      <c r="C9" s="212"/>
      <c r="D9" s="212"/>
      <c r="E9" s="212"/>
      <c r="F9" s="25" t="s">
        <v>31</v>
      </c>
      <c r="G9" s="25" t="s">
        <v>165</v>
      </c>
      <c r="H9" s="25" t="s">
        <v>32</v>
      </c>
      <c r="I9" s="210" t="s">
        <v>233</v>
      </c>
      <c r="J9" s="211"/>
    </row>
    <row r="10" spans="2:11" ht="117.75" customHeight="1" x14ac:dyDescent="0.25">
      <c r="B10" s="229"/>
      <c r="C10" s="212"/>
      <c r="D10" s="212"/>
      <c r="E10" s="212"/>
      <c r="F10" s="25" t="s">
        <v>33</v>
      </c>
      <c r="G10" s="25" t="s">
        <v>1132</v>
      </c>
      <c r="H10" s="25" t="s">
        <v>34</v>
      </c>
      <c r="I10" s="210" t="s">
        <v>234</v>
      </c>
      <c r="J10" s="211"/>
    </row>
    <row r="11" spans="2:11" ht="255" customHeight="1" x14ac:dyDescent="0.25">
      <c r="B11" s="229"/>
      <c r="C11" s="233" t="s">
        <v>35</v>
      </c>
      <c r="D11" s="233" t="s">
        <v>1133</v>
      </c>
      <c r="E11" s="233" t="s">
        <v>1134</v>
      </c>
      <c r="F11" s="145" t="s">
        <v>36</v>
      </c>
      <c r="G11" s="145" t="s">
        <v>1135</v>
      </c>
      <c r="H11" s="146" t="s">
        <v>37</v>
      </c>
      <c r="I11" s="210" t="s">
        <v>38</v>
      </c>
      <c r="J11" s="211"/>
    </row>
    <row r="12" spans="2:11" ht="75" customHeight="1" x14ac:dyDescent="0.25">
      <c r="B12" s="229"/>
      <c r="C12" s="234"/>
      <c r="D12" s="234"/>
      <c r="E12" s="234"/>
      <c r="F12" s="145" t="s">
        <v>43</v>
      </c>
      <c r="G12" s="145" t="s">
        <v>1136</v>
      </c>
      <c r="H12" s="146" t="s">
        <v>44</v>
      </c>
      <c r="I12" s="210" t="s">
        <v>45</v>
      </c>
      <c r="J12" s="211"/>
    </row>
    <row r="13" spans="2:11" ht="105" customHeight="1" x14ac:dyDescent="0.25">
      <c r="B13" s="229"/>
      <c r="C13" s="235"/>
      <c r="D13" s="235"/>
      <c r="E13" s="235"/>
      <c r="F13" s="145" t="s">
        <v>46</v>
      </c>
      <c r="G13" s="145" t="s">
        <v>1136</v>
      </c>
      <c r="H13" s="146" t="s">
        <v>47</v>
      </c>
      <c r="I13" s="210" t="s">
        <v>48</v>
      </c>
      <c r="J13" s="211"/>
    </row>
    <row r="14" spans="2:11" ht="253.5" customHeight="1" x14ac:dyDescent="0.25">
      <c r="B14" s="229"/>
      <c r="C14" s="212" t="s">
        <v>39</v>
      </c>
      <c r="D14" s="212" t="s">
        <v>1137</v>
      </c>
      <c r="E14" s="212" t="s">
        <v>1138</v>
      </c>
      <c r="F14" s="145" t="s">
        <v>40</v>
      </c>
      <c r="G14" s="145" t="s">
        <v>1136</v>
      </c>
      <c r="H14" s="146" t="s">
        <v>41</v>
      </c>
      <c r="I14" s="210" t="s">
        <v>42</v>
      </c>
      <c r="J14" s="211"/>
    </row>
    <row r="15" spans="2:11" ht="169.5" customHeight="1" x14ac:dyDescent="0.25">
      <c r="B15" s="229"/>
      <c r="C15" s="212"/>
      <c r="D15" s="212"/>
      <c r="E15" s="212"/>
      <c r="F15" s="145" t="s">
        <v>49</v>
      </c>
      <c r="G15" s="145" t="s">
        <v>1136</v>
      </c>
      <c r="H15" s="146" t="s">
        <v>50</v>
      </c>
      <c r="I15" s="210" t="s">
        <v>51</v>
      </c>
      <c r="J15" s="211"/>
    </row>
    <row r="16" spans="2:11" ht="111.75" customHeight="1" x14ac:dyDescent="0.25">
      <c r="B16" s="230" t="s">
        <v>52</v>
      </c>
      <c r="C16" s="212" t="s">
        <v>53</v>
      </c>
      <c r="D16" s="212" t="s">
        <v>1139</v>
      </c>
      <c r="E16" s="212" t="s">
        <v>1140</v>
      </c>
      <c r="F16" s="145" t="s">
        <v>953</v>
      </c>
      <c r="G16" s="145" t="s">
        <v>1141</v>
      </c>
      <c r="H16" s="146" t="s">
        <v>54</v>
      </c>
      <c r="I16" s="210" t="s">
        <v>954</v>
      </c>
      <c r="J16" s="211"/>
    </row>
    <row r="17" spans="2:10" ht="60" customHeight="1" x14ac:dyDescent="0.25">
      <c r="B17" s="231"/>
      <c r="C17" s="212"/>
      <c r="D17" s="212"/>
      <c r="E17" s="212"/>
      <c r="F17" s="145" t="s">
        <v>55</v>
      </c>
      <c r="G17" s="145" t="s">
        <v>166</v>
      </c>
      <c r="H17" s="25" t="s">
        <v>56</v>
      </c>
      <c r="I17" s="210" t="s">
        <v>955</v>
      </c>
      <c r="J17" s="211"/>
    </row>
    <row r="18" spans="2:10" ht="96.75" customHeight="1" x14ac:dyDescent="0.25">
      <c r="B18" s="231"/>
      <c r="C18" s="212"/>
      <c r="D18" s="212"/>
      <c r="E18" s="212"/>
      <c r="F18" s="145" t="s">
        <v>227</v>
      </c>
      <c r="G18" s="145" t="s">
        <v>161</v>
      </c>
      <c r="H18" s="25"/>
      <c r="I18" s="210" t="s">
        <v>235</v>
      </c>
      <c r="J18" s="211"/>
    </row>
    <row r="19" spans="2:10" ht="112.5" customHeight="1" x14ac:dyDescent="0.25">
      <c r="B19" s="231"/>
      <c r="C19" s="25" t="s">
        <v>57</v>
      </c>
      <c r="D19" s="25" t="s">
        <v>1142</v>
      </c>
      <c r="E19" s="25" t="s">
        <v>1143</v>
      </c>
      <c r="F19" s="145" t="s">
        <v>228</v>
      </c>
      <c r="G19" s="145" t="s">
        <v>1144</v>
      </c>
      <c r="H19" s="146" t="s">
        <v>58</v>
      </c>
      <c r="I19" s="213" t="s">
        <v>236</v>
      </c>
      <c r="J19" s="214"/>
    </row>
    <row r="20" spans="2:10" ht="120" customHeight="1" x14ac:dyDescent="0.25">
      <c r="B20" s="231"/>
      <c r="C20" s="25" t="s">
        <v>59</v>
      </c>
      <c r="D20" s="25" t="s">
        <v>1145</v>
      </c>
      <c r="E20" s="25" t="s">
        <v>1146</v>
      </c>
      <c r="F20" s="145" t="s">
        <v>60</v>
      </c>
      <c r="G20" s="145" t="s">
        <v>1135</v>
      </c>
      <c r="H20" s="146"/>
      <c r="I20" s="210" t="s">
        <v>956</v>
      </c>
      <c r="J20" s="211"/>
    </row>
    <row r="21" spans="2:10" ht="87.75" customHeight="1" x14ac:dyDescent="0.25">
      <c r="B21" s="231"/>
      <c r="C21" s="25" t="s">
        <v>61</v>
      </c>
      <c r="D21" s="25" t="s">
        <v>1147</v>
      </c>
      <c r="E21" s="25" t="s">
        <v>1148</v>
      </c>
      <c r="F21" s="145" t="s">
        <v>237</v>
      </c>
      <c r="G21" s="145" t="s">
        <v>1149</v>
      </c>
      <c r="H21" s="146"/>
      <c r="I21" s="210" t="s">
        <v>238</v>
      </c>
      <c r="J21" s="211"/>
    </row>
    <row r="22" spans="2:10" ht="147" customHeight="1" x14ac:dyDescent="0.25">
      <c r="B22" s="232"/>
      <c r="C22" s="25" t="s">
        <v>949</v>
      </c>
      <c r="D22" s="25" t="s">
        <v>1150</v>
      </c>
      <c r="E22" s="25" t="s">
        <v>1151</v>
      </c>
      <c r="F22" s="145" t="s">
        <v>950</v>
      </c>
      <c r="G22" s="145" t="s">
        <v>1135</v>
      </c>
      <c r="H22" s="146"/>
      <c r="I22" s="210" t="s">
        <v>951</v>
      </c>
      <c r="J22" s="211"/>
    </row>
    <row r="23" spans="2:10" ht="390" x14ac:dyDescent="0.25">
      <c r="B23" s="147" t="s">
        <v>63</v>
      </c>
      <c r="C23" s="25" t="s">
        <v>64</v>
      </c>
      <c r="D23" s="25" t="s">
        <v>1152</v>
      </c>
      <c r="E23" s="25" t="s">
        <v>1153</v>
      </c>
      <c r="F23" s="146" t="s">
        <v>220</v>
      </c>
      <c r="G23" s="146" t="s">
        <v>1154</v>
      </c>
      <c r="H23" s="146"/>
      <c r="I23" s="210" t="s">
        <v>239</v>
      </c>
      <c r="J23" s="211"/>
    </row>
    <row r="24" spans="2:10" ht="90" customHeight="1" x14ac:dyDescent="0.25">
      <c r="B24" s="148" t="s">
        <v>65</v>
      </c>
      <c r="C24" s="23" t="s">
        <v>952</v>
      </c>
      <c r="D24" s="25" t="s">
        <v>1155</v>
      </c>
      <c r="E24" s="25" t="s">
        <v>1156</v>
      </c>
      <c r="F24" s="146"/>
      <c r="G24" s="146" t="s">
        <v>313</v>
      </c>
      <c r="H24" s="146"/>
      <c r="I24" s="210" t="s">
        <v>240</v>
      </c>
      <c r="J24" s="211"/>
    </row>
  </sheetData>
  <mergeCells count="34">
    <mergeCell ref="B16:B22"/>
    <mergeCell ref="I22:J22"/>
    <mergeCell ref="C11:C13"/>
    <mergeCell ref="I12:J12"/>
    <mergeCell ref="I13:J13"/>
    <mergeCell ref="D11:D13"/>
    <mergeCell ref="E11:E13"/>
    <mergeCell ref="B2:C5"/>
    <mergeCell ref="D2:H5"/>
    <mergeCell ref="I7:J7"/>
    <mergeCell ref="B8:B15"/>
    <mergeCell ref="C8:C10"/>
    <mergeCell ref="D8:D10"/>
    <mergeCell ref="E8:E10"/>
    <mergeCell ref="I8:J8"/>
    <mergeCell ref="I9:J9"/>
    <mergeCell ref="I10:J10"/>
    <mergeCell ref="I11:J11"/>
    <mergeCell ref="C14:C15"/>
    <mergeCell ref="D14:D15"/>
    <mergeCell ref="E14:E15"/>
    <mergeCell ref="I14:J14"/>
    <mergeCell ref="I15:J15"/>
    <mergeCell ref="I23:J23"/>
    <mergeCell ref="I24:J24"/>
    <mergeCell ref="C16:C18"/>
    <mergeCell ref="D16:D18"/>
    <mergeCell ref="E16:E18"/>
    <mergeCell ref="I16:J16"/>
    <mergeCell ref="I17:J17"/>
    <mergeCell ref="I18:J18"/>
    <mergeCell ref="I19:J19"/>
    <mergeCell ref="I20:J20"/>
    <mergeCell ref="I21:J2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26A91-EAC5-495D-A94E-AA963E363382}">
  <sheetPr codeName="Hoja4"/>
  <dimension ref="A1:IS201"/>
  <sheetViews>
    <sheetView showGridLines="0" topLeftCell="BC7" zoomScale="70" zoomScaleNormal="70" workbookViewId="0">
      <pane ySplit="3" topLeftCell="A52" activePane="bottomLeft" state="frozen"/>
      <selection activeCell="B7" sqref="B7"/>
      <selection pane="bottomLeft" activeCell="I45" sqref="I45"/>
    </sheetView>
  </sheetViews>
  <sheetFormatPr baseColWidth="10" defaultColWidth="10.140625" defaultRowHeight="61.5" customHeight="1" x14ac:dyDescent="0.25"/>
  <cols>
    <col min="1" max="1" width="0" style="24" hidden="1" customWidth="1"/>
    <col min="2" max="2" width="18.42578125" style="24" customWidth="1"/>
    <col min="3" max="3" width="0" style="24" hidden="1" customWidth="1"/>
    <col min="4" max="4" width="31" style="24" customWidth="1"/>
    <col min="5" max="5" width="19.140625" style="24" hidden="1" customWidth="1"/>
    <col min="6" max="6" width="34" style="24" customWidth="1"/>
    <col min="7" max="7" width="32.140625" style="24" customWidth="1"/>
    <col min="8" max="8" width="29.5703125" style="24" customWidth="1"/>
    <col min="9" max="9" width="27.140625" style="24" customWidth="1"/>
    <col min="10" max="10" width="28" style="24" customWidth="1"/>
    <col min="11" max="11" width="21.140625" style="70" customWidth="1"/>
    <col min="12" max="12" width="21" style="24" customWidth="1"/>
    <col min="13" max="13" width="19.7109375" style="24" customWidth="1"/>
    <col min="14" max="15" width="13.42578125" style="24" customWidth="1"/>
    <col min="16" max="16" width="19" style="24" customWidth="1"/>
    <col min="17" max="17" width="14.140625" style="24" customWidth="1"/>
    <col min="18" max="18" width="10.140625" style="24"/>
    <col min="19" max="35" width="3.5703125" style="24" customWidth="1"/>
    <col min="36" max="36" width="10.140625" style="24" customWidth="1"/>
    <col min="37" max="37" width="10.140625" style="37" customWidth="1"/>
    <col min="38" max="48" width="10.140625" style="24" customWidth="1"/>
    <col min="49" max="49" width="15.85546875" style="24" customWidth="1"/>
    <col min="50" max="50" width="19.140625" style="24" hidden="1" customWidth="1"/>
    <col min="51" max="51" width="12" style="24" customWidth="1"/>
    <col min="52" max="52" width="21.42578125" style="24" customWidth="1"/>
    <col min="53" max="53" width="20.7109375" style="24" hidden="1" customWidth="1"/>
    <col min="54" max="54" width="25.85546875" style="24" customWidth="1"/>
    <col min="55" max="55" width="14.28515625" style="24" customWidth="1"/>
    <col min="56" max="56" width="19.5703125" style="152" customWidth="1"/>
    <col min="57" max="57" width="19.5703125" style="24" customWidth="1"/>
    <col min="58" max="59" width="18.28515625" style="95" hidden="1" customWidth="1"/>
    <col min="60" max="60" width="19.5703125" style="24" hidden="1" customWidth="1"/>
    <col min="61" max="61" width="35.85546875" style="24" customWidth="1"/>
    <col min="62" max="63" width="27.42578125" style="24" customWidth="1"/>
    <col min="64" max="64" width="23.85546875" style="24" customWidth="1"/>
    <col min="65" max="65" width="23.85546875" style="24" hidden="1" customWidth="1"/>
    <col min="66" max="66" width="35.85546875" style="24" customWidth="1"/>
    <col min="67" max="68" width="27.42578125" style="24" customWidth="1"/>
    <col min="69" max="69" width="23.85546875" style="24" customWidth="1"/>
    <col min="70" max="70" width="23.85546875" style="24" hidden="1" customWidth="1"/>
    <col min="71" max="71" width="35.85546875" style="24" customWidth="1"/>
    <col min="72" max="73" width="27.42578125" style="24" customWidth="1"/>
    <col min="74" max="74" width="23.85546875" style="24" customWidth="1"/>
    <col min="75" max="75" width="23.85546875" style="24" hidden="1" customWidth="1"/>
    <col min="76" max="76" width="35.85546875" style="24" customWidth="1"/>
    <col min="77" max="78" width="27.42578125" style="24" customWidth="1"/>
    <col min="79" max="79" width="23.85546875" style="24" customWidth="1"/>
    <col min="80" max="16384" width="10.140625" style="24"/>
  </cols>
  <sheetData>
    <row r="1" spans="1:253" ht="19.5" customHeight="1" x14ac:dyDescent="0.25"/>
    <row r="2" spans="1:253" ht="19.5" customHeight="1" x14ac:dyDescent="0.25">
      <c r="B2" s="188"/>
      <c r="C2" s="188"/>
      <c r="D2" s="188"/>
      <c r="E2" s="189" t="s">
        <v>174</v>
      </c>
      <c r="F2" s="221"/>
      <c r="G2" s="221"/>
      <c r="H2" s="221"/>
      <c r="I2" s="222"/>
      <c r="J2" s="8" t="s">
        <v>169</v>
      </c>
      <c r="K2" s="71" t="s">
        <v>175</v>
      </c>
    </row>
    <row r="3" spans="1:253" ht="19.5" customHeight="1" x14ac:dyDescent="0.25">
      <c r="B3" s="188"/>
      <c r="C3" s="188"/>
      <c r="D3" s="188"/>
      <c r="E3" s="190"/>
      <c r="F3" s="223"/>
      <c r="G3" s="223"/>
      <c r="H3" s="223"/>
      <c r="I3" s="224"/>
      <c r="J3" s="8" t="s">
        <v>170</v>
      </c>
      <c r="K3" s="71">
        <v>4</v>
      </c>
    </row>
    <row r="4" spans="1:253" ht="19.5" customHeight="1" x14ac:dyDescent="0.25">
      <c r="B4" s="188"/>
      <c r="C4" s="188"/>
      <c r="D4" s="188"/>
      <c r="E4" s="190"/>
      <c r="F4" s="223"/>
      <c r="G4" s="223"/>
      <c r="H4" s="223"/>
      <c r="I4" s="224"/>
      <c r="J4" s="8" t="s">
        <v>171</v>
      </c>
      <c r="K4" s="144">
        <v>43916</v>
      </c>
    </row>
    <row r="5" spans="1:253" ht="19.5" customHeight="1" x14ac:dyDescent="0.25">
      <c r="B5" s="188"/>
      <c r="C5" s="188"/>
      <c r="D5" s="188"/>
      <c r="E5" s="191"/>
      <c r="F5" s="225"/>
      <c r="G5" s="225"/>
      <c r="H5" s="225"/>
      <c r="I5" s="226"/>
      <c r="J5" s="8" t="s">
        <v>172</v>
      </c>
      <c r="K5" s="71" t="s">
        <v>173</v>
      </c>
    </row>
    <row r="6" spans="1:253" ht="16.5" customHeight="1" x14ac:dyDescent="0.25"/>
    <row r="7" spans="1:253" ht="16.5" customHeight="1" x14ac:dyDescent="0.25"/>
    <row r="8" spans="1:253" s="1" customFormat="1" ht="15.6" customHeight="1" x14ac:dyDescent="0.25">
      <c r="B8" s="254" t="s">
        <v>0</v>
      </c>
      <c r="C8" s="254"/>
      <c r="D8" s="254" t="s">
        <v>1</v>
      </c>
      <c r="E8" s="254"/>
      <c r="F8" s="254" t="s">
        <v>2</v>
      </c>
      <c r="G8" s="254" t="s">
        <v>70</v>
      </c>
      <c r="H8" s="254" t="s">
        <v>71</v>
      </c>
      <c r="I8" s="254" t="s">
        <v>72</v>
      </c>
      <c r="J8" s="254" t="s">
        <v>73</v>
      </c>
      <c r="K8" s="254" t="s">
        <v>74</v>
      </c>
      <c r="L8" s="254" t="s">
        <v>75</v>
      </c>
      <c r="M8" s="254" t="s">
        <v>3</v>
      </c>
      <c r="N8" s="254" t="s">
        <v>4</v>
      </c>
      <c r="O8" s="236" t="s">
        <v>5</v>
      </c>
      <c r="P8" s="236" t="s">
        <v>69</v>
      </c>
      <c r="Q8" s="236" t="s">
        <v>76</v>
      </c>
      <c r="R8" s="236" t="s">
        <v>93</v>
      </c>
      <c r="S8" s="258" t="s">
        <v>6</v>
      </c>
      <c r="T8" s="258"/>
      <c r="U8" s="258"/>
      <c r="V8" s="258"/>
      <c r="W8" s="258"/>
      <c r="X8" s="258"/>
      <c r="Y8" s="258"/>
      <c r="Z8" s="258"/>
      <c r="AA8" s="258"/>
      <c r="AB8" s="258"/>
      <c r="AC8" s="258"/>
      <c r="AD8" s="258"/>
      <c r="AE8" s="258"/>
      <c r="AF8" s="258"/>
      <c r="AG8" s="258"/>
      <c r="AH8" s="258"/>
      <c r="AI8" s="258"/>
      <c r="AJ8" s="258" t="s">
        <v>8</v>
      </c>
      <c r="AK8" s="258"/>
      <c r="AL8" s="258"/>
      <c r="AM8" s="258"/>
      <c r="AN8" s="258"/>
      <c r="AO8" s="258"/>
      <c r="AP8" s="258"/>
      <c r="AQ8" s="258"/>
      <c r="AR8" s="258"/>
      <c r="AS8" s="258"/>
      <c r="AT8" s="258"/>
      <c r="AU8" s="258"/>
      <c r="AV8" s="258"/>
      <c r="AW8" s="238" t="s">
        <v>7</v>
      </c>
      <c r="AX8" s="256"/>
      <c r="AY8" s="257"/>
      <c r="AZ8" s="236" t="s">
        <v>125</v>
      </c>
      <c r="BA8" s="22"/>
      <c r="BB8" s="238" t="s">
        <v>9</v>
      </c>
      <c r="BC8" s="240" t="s">
        <v>1032</v>
      </c>
      <c r="BD8" s="240" t="s">
        <v>1037</v>
      </c>
      <c r="BE8" s="241" t="s">
        <v>1052</v>
      </c>
      <c r="BF8" s="252" t="s">
        <v>1063</v>
      </c>
      <c r="BG8" s="253"/>
      <c r="BH8" s="243" t="s">
        <v>1029</v>
      </c>
      <c r="BI8" s="244"/>
      <c r="BJ8" s="244"/>
      <c r="BK8" s="244"/>
      <c r="BL8" s="245"/>
      <c r="BM8" s="249" t="s">
        <v>1030</v>
      </c>
      <c r="BN8" s="250"/>
      <c r="BO8" s="250"/>
      <c r="BP8" s="250"/>
      <c r="BQ8" s="251"/>
      <c r="BR8" s="246" t="s">
        <v>1051</v>
      </c>
      <c r="BS8" s="247"/>
      <c r="BT8" s="247"/>
      <c r="BU8" s="247"/>
      <c r="BV8" s="248"/>
      <c r="BW8" s="249" t="s">
        <v>1031</v>
      </c>
      <c r="BX8" s="250"/>
      <c r="BY8" s="250"/>
      <c r="BZ8" s="250"/>
      <c r="CA8" s="251"/>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row>
    <row r="9" spans="1:253" ht="72" x14ac:dyDescent="0.25">
      <c r="A9" s="61" t="s">
        <v>801</v>
      </c>
      <c r="B9" s="255"/>
      <c r="C9" s="255"/>
      <c r="D9" s="255"/>
      <c r="E9" s="255"/>
      <c r="F9" s="255"/>
      <c r="G9" s="255"/>
      <c r="H9" s="255"/>
      <c r="I9" s="255"/>
      <c r="J9" s="255"/>
      <c r="K9" s="255"/>
      <c r="L9" s="255"/>
      <c r="M9" s="255"/>
      <c r="N9" s="255"/>
      <c r="O9" s="237"/>
      <c r="P9" s="237"/>
      <c r="Q9" s="237"/>
      <c r="R9" s="237"/>
      <c r="S9" s="67">
        <v>1</v>
      </c>
      <c r="T9" s="67">
        <v>2</v>
      </c>
      <c r="U9" s="67">
        <v>3</v>
      </c>
      <c r="V9" s="67">
        <v>4</v>
      </c>
      <c r="W9" s="67">
        <v>5</v>
      </c>
      <c r="X9" s="67">
        <v>6</v>
      </c>
      <c r="Y9" s="67">
        <v>7</v>
      </c>
      <c r="Z9" s="67">
        <v>8</v>
      </c>
      <c r="AA9" s="67">
        <v>9</v>
      </c>
      <c r="AB9" s="67">
        <v>10</v>
      </c>
      <c r="AC9" s="67">
        <v>11</v>
      </c>
      <c r="AD9" s="67">
        <v>12</v>
      </c>
      <c r="AE9" s="67">
        <v>13</v>
      </c>
      <c r="AF9" s="67">
        <v>14</v>
      </c>
      <c r="AG9" s="67">
        <v>15</v>
      </c>
      <c r="AH9" s="67">
        <v>16</v>
      </c>
      <c r="AI9" s="67">
        <v>17</v>
      </c>
      <c r="AJ9" s="68" t="s">
        <v>12</v>
      </c>
      <c r="AK9" s="68" t="s">
        <v>13</v>
      </c>
      <c r="AL9" s="68" t="s">
        <v>14</v>
      </c>
      <c r="AM9" s="68" t="s">
        <v>15</v>
      </c>
      <c r="AN9" s="68" t="s">
        <v>16</v>
      </c>
      <c r="AO9" s="68" t="s">
        <v>17</v>
      </c>
      <c r="AP9" s="68" t="s">
        <v>18</v>
      </c>
      <c r="AQ9" s="68" t="s">
        <v>19</v>
      </c>
      <c r="AR9" s="68" t="s">
        <v>20</v>
      </c>
      <c r="AS9" s="68" t="s">
        <v>21</v>
      </c>
      <c r="AT9" s="68" t="s">
        <v>22</v>
      </c>
      <c r="AU9" s="68" t="s">
        <v>23</v>
      </c>
      <c r="AV9" s="68" t="s">
        <v>24</v>
      </c>
      <c r="AW9" s="47" t="s">
        <v>10</v>
      </c>
      <c r="AX9" s="47"/>
      <c r="AY9" s="47" t="s">
        <v>11</v>
      </c>
      <c r="AZ9" s="237"/>
      <c r="BA9" s="47"/>
      <c r="BB9" s="239"/>
      <c r="BC9" s="240"/>
      <c r="BD9" s="240"/>
      <c r="BE9" s="242"/>
      <c r="BF9" s="92" t="s">
        <v>1064</v>
      </c>
      <c r="BG9" s="92" t="s">
        <v>1065</v>
      </c>
      <c r="BH9" s="81" t="s">
        <v>1058</v>
      </c>
      <c r="BI9" s="81" t="s">
        <v>1050</v>
      </c>
      <c r="BJ9" s="81" t="s">
        <v>1053</v>
      </c>
      <c r="BK9" s="81" t="s">
        <v>1056</v>
      </c>
      <c r="BL9" s="81" t="s">
        <v>1055</v>
      </c>
      <c r="BM9" s="82" t="s">
        <v>1054</v>
      </c>
      <c r="BN9" s="82" t="s">
        <v>1050</v>
      </c>
      <c r="BO9" s="82" t="s">
        <v>1038</v>
      </c>
      <c r="BP9" s="82" t="s">
        <v>1056</v>
      </c>
      <c r="BQ9" s="82" t="s">
        <v>1036</v>
      </c>
      <c r="BR9" s="81" t="s">
        <v>1054</v>
      </c>
      <c r="BS9" s="81" t="s">
        <v>1050</v>
      </c>
      <c r="BT9" s="81" t="s">
        <v>1038</v>
      </c>
      <c r="BU9" s="81" t="s">
        <v>1056</v>
      </c>
      <c r="BV9" s="81" t="s">
        <v>1036</v>
      </c>
      <c r="BW9" s="82" t="s">
        <v>1054</v>
      </c>
      <c r="BX9" s="82" t="s">
        <v>1050</v>
      </c>
      <c r="BY9" s="82" t="s">
        <v>1038</v>
      </c>
      <c r="BZ9" s="82" t="s">
        <v>1056</v>
      </c>
      <c r="CA9" s="82" t="s">
        <v>1036</v>
      </c>
    </row>
    <row r="10" spans="1:253" s="1" customFormat="1" ht="61.5" customHeight="1" x14ac:dyDescent="0.25">
      <c r="A10" s="60" t="s">
        <v>811</v>
      </c>
      <c r="B10" s="26" t="s">
        <v>27</v>
      </c>
      <c r="C10" s="62" t="str">
        <f>+VLOOKUP(B10,[1]Listas!$A$2:$B$5,2,FALSE)</f>
        <v>PerUno</v>
      </c>
      <c r="D10" s="26" t="s">
        <v>39</v>
      </c>
      <c r="E10" s="62" t="str">
        <f>+VLOOKUP(D10,[1]Listas!$E$1:$F$11,2,FALSE)</f>
        <v>ObjTres</v>
      </c>
      <c r="F10" s="62" t="s">
        <v>223</v>
      </c>
      <c r="G10" s="62" t="s">
        <v>525</v>
      </c>
      <c r="H10" s="62" t="s">
        <v>466</v>
      </c>
      <c r="I10" s="62" t="s">
        <v>526</v>
      </c>
      <c r="J10" s="62" t="s">
        <v>527</v>
      </c>
      <c r="K10" s="63" t="s">
        <v>528</v>
      </c>
      <c r="L10" s="62" t="s">
        <v>910</v>
      </c>
      <c r="M10" s="62" t="s">
        <v>911</v>
      </c>
      <c r="N10" s="64">
        <v>43831</v>
      </c>
      <c r="O10" s="64">
        <v>44012</v>
      </c>
      <c r="P10" s="65"/>
      <c r="Q10" s="62"/>
      <c r="R10" s="63">
        <v>100</v>
      </c>
      <c r="S10" s="66"/>
      <c r="T10" s="66"/>
      <c r="U10" s="66"/>
      <c r="V10" s="66"/>
      <c r="W10" s="66"/>
      <c r="X10" s="66"/>
      <c r="Y10" s="66"/>
      <c r="Z10" s="66"/>
      <c r="AA10" s="66"/>
      <c r="AB10" s="66"/>
      <c r="AC10" s="66" t="s">
        <v>317</v>
      </c>
      <c r="AD10" s="66"/>
      <c r="AE10" s="66"/>
      <c r="AF10" s="66"/>
      <c r="AG10" s="66"/>
      <c r="AH10" s="66"/>
      <c r="AI10" s="66"/>
      <c r="AJ10" s="62"/>
      <c r="AK10" s="62"/>
      <c r="AL10" s="62"/>
      <c r="AM10" s="62"/>
      <c r="AN10" s="62"/>
      <c r="AO10" s="62"/>
      <c r="AP10" s="62"/>
      <c r="AQ10" s="62"/>
      <c r="AR10" s="62"/>
      <c r="AS10" s="62"/>
      <c r="AT10" s="62" t="s">
        <v>317</v>
      </c>
      <c r="AU10" s="63"/>
      <c r="AV10" s="62"/>
      <c r="AW10" s="62" t="s">
        <v>200</v>
      </c>
      <c r="AX10" s="62" t="str">
        <f>+VLOOKUP(AW10,[1]Listas!$L$2:$M$8,2,FALSE)</f>
        <v>NA</v>
      </c>
      <c r="AY10" s="62" t="s">
        <v>200</v>
      </c>
      <c r="AZ10" s="26" t="s">
        <v>149</v>
      </c>
      <c r="BA10" s="62" t="str">
        <f>+VLOOKUP(AZ10,[1]Listas!$AA$2:$AB$10,2,FALSE)</f>
        <v>DTIC</v>
      </c>
      <c r="BB10" s="83" t="s">
        <v>152</v>
      </c>
      <c r="BC10" s="69" t="s">
        <v>1034</v>
      </c>
      <c r="BD10" s="93"/>
      <c r="BE10" s="69"/>
      <c r="BF10" s="93">
        <f>N10</f>
        <v>43831</v>
      </c>
      <c r="BG10" s="93">
        <f>+O10</f>
        <v>44012</v>
      </c>
      <c r="BH10" s="69" t="str">
        <f>+IF(OR(BG10&lt;=Listas!$AH$2,BF10&lt;=Listas!$AH$2),"Programado","No programado")</f>
        <v>Programado</v>
      </c>
      <c r="BI10" s="156" t="s">
        <v>1330</v>
      </c>
      <c r="BJ10" s="69" t="s">
        <v>1331</v>
      </c>
      <c r="BK10" s="69" t="str">
        <f>IF(BH10="Programado",K10,"")</f>
        <v xml:space="preserve">Informe de configuración y mejoramiento de:
- RED LAN
- FIREWALL
- RED WAN
- Directorio Activo
</v>
      </c>
      <c r="BL10" s="69" t="s">
        <v>1332</v>
      </c>
      <c r="BM10" s="69" t="str">
        <f>+IF(OR(AND(BG10&gt;Listas!$AH$2,BG10&lt;=Listas!$AH$3),AND(BF10&lt;=Listas!$AH$3,BG10&gt;=Listas!$AH$3)),"Programado","No programado")</f>
        <v>Programado</v>
      </c>
      <c r="BN10" s="69"/>
      <c r="BO10" s="69"/>
      <c r="BP10" s="69" t="str">
        <f>IF(BM10="Programado",K10,"")</f>
        <v xml:space="preserve">Informe de configuración y mejoramiento de:
- RED LAN
- FIREWALL
- RED WAN
- Directorio Activo
</v>
      </c>
      <c r="BQ10" s="69"/>
      <c r="BR10" s="69" t="str">
        <f>+IF(OR(AND(BG10&gt;Listas!$AH$3,BG10&lt;=Listas!$AH$4),AND(BF10&lt;=Listas!$AH$4,BG10&gt;=Listas!$AH$4)),"Programado","No programado")</f>
        <v>No programado</v>
      </c>
      <c r="BS10" s="69"/>
      <c r="BT10" s="69"/>
      <c r="BU10" s="69" t="str">
        <f>IF(BR10="Programado",K10,"")</f>
        <v/>
      </c>
      <c r="BV10" s="69"/>
      <c r="BW10" s="69" t="str">
        <f>IF(BG10&gt;Listas!$AH$4,"Programado","No programado")</f>
        <v>No programado</v>
      </c>
      <c r="BX10" s="69"/>
      <c r="BY10" s="69"/>
      <c r="BZ10" s="69" t="str">
        <f>IF(BW10="Programado",K10,"")</f>
        <v/>
      </c>
      <c r="CA10" s="69"/>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row>
    <row r="11" spans="1:253" ht="61.5" customHeight="1" x14ac:dyDescent="0.25">
      <c r="A11" s="59" t="s">
        <v>813</v>
      </c>
      <c r="B11" s="26" t="s">
        <v>27</v>
      </c>
      <c r="C11" s="26" t="str">
        <f>+VLOOKUP(B11,[1]Listas!$A$2:$B$5,2,FALSE)</f>
        <v>PerUno</v>
      </c>
      <c r="D11" s="26" t="s">
        <v>39</v>
      </c>
      <c r="E11" s="26" t="str">
        <f>+VLOOKUP(D11,[1]Listas!$E$1:$F$11,2,FALSE)</f>
        <v>ObjTres</v>
      </c>
      <c r="F11" s="26" t="s">
        <v>223</v>
      </c>
      <c r="G11" s="26" t="s">
        <v>508</v>
      </c>
      <c r="H11" s="26" t="s">
        <v>466</v>
      </c>
      <c r="I11" s="26" t="s">
        <v>509</v>
      </c>
      <c r="J11" s="26" t="s">
        <v>1157</v>
      </c>
      <c r="K11" s="49" t="s">
        <v>508</v>
      </c>
      <c r="L11" s="26" t="s">
        <v>923</v>
      </c>
      <c r="M11" s="26" t="s">
        <v>911</v>
      </c>
      <c r="N11" s="28">
        <v>44049</v>
      </c>
      <c r="O11" s="28">
        <v>44160</v>
      </c>
      <c r="P11" s="29"/>
      <c r="Q11" s="26"/>
      <c r="R11" s="49">
        <v>100</v>
      </c>
      <c r="S11" s="26"/>
      <c r="T11" s="26"/>
      <c r="U11" s="26"/>
      <c r="V11" s="26"/>
      <c r="W11" s="26"/>
      <c r="X11" s="26"/>
      <c r="Y11" s="26"/>
      <c r="Z11" s="26"/>
      <c r="AA11" s="26"/>
      <c r="AB11" s="26"/>
      <c r="AC11" s="26" t="s">
        <v>317</v>
      </c>
      <c r="AD11" s="26" t="s">
        <v>317</v>
      </c>
      <c r="AE11" s="26"/>
      <c r="AF11" s="26"/>
      <c r="AG11" s="26"/>
      <c r="AH11" s="26"/>
      <c r="AI11" s="26"/>
      <c r="AJ11" s="26"/>
      <c r="AK11" s="49" t="s">
        <v>317</v>
      </c>
      <c r="AL11" s="26"/>
      <c r="AM11" s="26"/>
      <c r="AN11" s="26"/>
      <c r="AO11" s="26"/>
      <c r="AP11" s="26"/>
      <c r="AQ11" s="26"/>
      <c r="AR11" s="26"/>
      <c r="AS11" s="26" t="s">
        <v>317</v>
      </c>
      <c r="AT11" s="26"/>
      <c r="AU11" s="49" t="s">
        <v>317</v>
      </c>
      <c r="AV11" s="26"/>
      <c r="AW11" s="26" t="s">
        <v>200</v>
      </c>
      <c r="AX11" s="26" t="str">
        <f>+VLOOKUP(AW11,[1]Listas!$L$2:$M$8,2,FALSE)</f>
        <v>NA</v>
      </c>
      <c r="AY11" s="26" t="s">
        <v>200</v>
      </c>
      <c r="AZ11" s="26" t="s">
        <v>149</v>
      </c>
      <c r="BA11" s="26" t="str">
        <f>+VLOOKUP(AZ11,[1]Listas!$AA$2:$AB$10,2,FALSE)</f>
        <v>DTIC</v>
      </c>
      <c r="BB11" s="26" t="s">
        <v>151</v>
      </c>
      <c r="BC11" s="69" t="s">
        <v>1033</v>
      </c>
      <c r="BD11" s="69"/>
      <c r="BE11" s="69"/>
      <c r="BF11" s="93">
        <f t="shared" ref="BF11:BF74" si="0">N11</f>
        <v>44049</v>
      </c>
      <c r="BG11" s="93">
        <f t="shared" ref="BG11:BG74" si="1">+O11</f>
        <v>44160</v>
      </c>
      <c r="BH11" s="69" t="str">
        <f>+IF(OR(BG11&lt;=Listas!$AH$2,BF11&lt;=Listas!$AH$2),"Programado","No programado")</f>
        <v>No programado</v>
      </c>
      <c r="BI11" s="69"/>
      <c r="BJ11" s="69"/>
      <c r="BK11" s="69" t="str">
        <f t="shared" ref="BK11:BK74" si="2">IF(BH11="Programado",K11,"")</f>
        <v/>
      </c>
      <c r="BL11" s="69"/>
      <c r="BM11" s="69" t="str">
        <f>+IF(OR(AND(BG11&gt;Listas!$AH$2,BG11&lt;=Listas!$AH$3),AND(BF11&lt;=Listas!$AH$3,BG11&gt;=Listas!$AH$3)),"Programado","No programado")</f>
        <v>No programado</v>
      </c>
      <c r="BN11" s="69"/>
      <c r="BO11" s="69"/>
      <c r="BP11" s="69" t="str">
        <f t="shared" ref="BP11:BP74" si="3">IF(BM11="Programado",K11,"")</f>
        <v/>
      </c>
      <c r="BQ11" s="69"/>
      <c r="BR11" s="69" t="str">
        <f>+IF(OR(AND(BG11&gt;Listas!$AH$3,BG11&lt;=Listas!$AH$4),AND(BF11&lt;=Listas!$AH$4,BG11&gt;=Listas!$AH$4)),"Programado","No programado")</f>
        <v>Programado</v>
      </c>
      <c r="BS11" s="69"/>
      <c r="BT11" s="69"/>
      <c r="BU11" s="69" t="str">
        <f t="shared" ref="BU11:BU74" si="4">IF(BR11="Programado",K11,"")</f>
        <v>Alta disponibilidad a nivel de bases de datos en operación</v>
      </c>
      <c r="BV11" s="69"/>
      <c r="BW11" s="69" t="str">
        <f>IF(BG11&gt;Listas!$AH$4,"Programado","No programado")</f>
        <v>Programado</v>
      </c>
      <c r="BX11" s="69"/>
      <c r="BY11" s="69"/>
      <c r="BZ11" s="69" t="str">
        <f t="shared" ref="BZ11:BZ74" si="5">IF(BW11="Programado",K11,"")</f>
        <v>Alta disponibilidad a nivel de bases de datos en operación</v>
      </c>
      <c r="CA11" s="69"/>
    </row>
    <row r="12" spans="1:253" ht="61.5" customHeight="1" x14ac:dyDescent="0.25">
      <c r="A12" s="59" t="s">
        <v>813</v>
      </c>
      <c r="B12" s="26" t="s">
        <v>27</v>
      </c>
      <c r="C12" s="26" t="str">
        <f>+VLOOKUP(B12,[1]Listas!$A$2:$B$5,2,FALSE)</f>
        <v>PerUno</v>
      </c>
      <c r="D12" s="26" t="s">
        <v>39</v>
      </c>
      <c r="E12" s="26" t="str">
        <f>+VLOOKUP(D12,[1]Listas!$E$1:$F$11,2,FALSE)</f>
        <v>ObjTres</v>
      </c>
      <c r="F12" s="26" t="s">
        <v>223</v>
      </c>
      <c r="G12" s="26" t="s">
        <v>517</v>
      </c>
      <c r="H12" s="26" t="s">
        <v>466</v>
      </c>
      <c r="I12" s="26" t="s">
        <v>518</v>
      </c>
      <c r="J12" s="26" t="s">
        <v>519</v>
      </c>
      <c r="K12" s="49" t="s">
        <v>520</v>
      </c>
      <c r="L12" s="26" t="s">
        <v>923</v>
      </c>
      <c r="M12" s="26"/>
      <c r="N12" s="28">
        <v>43862</v>
      </c>
      <c r="O12" s="28">
        <v>44043</v>
      </c>
      <c r="P12" s="29"/>
      <c r="Q12" s="26"/>
      <c r="R12" s="49">
        <v>100</v>
      </c>
      <c r="S12" s="26"/>
      <c r="T12" s="26"/>
      <c r="U12" s="26"/>
      <c r="V12" s="26"/>
      <c r="W12" s="26"/>
      <c r="X12" s="26"/>
      <c r="Y12" s="26"/>
      <c r="Z12" s="26"/>
      <c r="AA12" s="26"/>
      <c r="AB12" s="26"/>
      <c r="AC12" s="26" t="s">
        <v>317</v>
      </c>
      <c r="AD12" s="26"/>
      <c r="AE12" s="26"/>
      <c r="AF12" s="26"/>
      <c r="AG12" s="26"/>
      <c r="AH12" s="26"/>
      <c r="AI12" s="26"/>
      <c r="AJ12" s="26"/>
      <c r="AK12" s="26"/>
      <c r="AL12" s="26"/>
      <c r="AM12" s="26"/>
      <c r="AN12" s="26"/>
      <c r="AO12" s="26" t="s">
        <v>317</v>
      </c>
      <c r="AP12" s="26"/>
      <c r="AQ12" s="26"/>
      <c r="AR12" s="26"/>
      <c r="AS12" s="26" t="s">
        <v>317</v>
      </c>
      <c r="AT12" s="26"/>
      <c r="AU12" s="49"/>
      <c r="AV12" s="26"/>
      <c r="AW12" s="26" t="s">
        <v>200</v>
      </c>
      <c r="AX12" s="26" t="str">
        <f>+VLOOKUP(AW12,[1]Listas!$L$2:$M$8,2,FALSE)</f>
        <v>NA</v>
      </c>
      <c r="AY12" s="26" t="s">
        <v>200</v>
      </c>
      <c r="AZ12" s="26" t="s">
        <v>149</v>
      </c>
      <c r="BA12" s="26" t="str">
        <f>+VLOOKUP(AZ12,[1]Listas!$AA$2:$AB$10,2,FALSE)</f>
        <v>DTIC</v>
      </c>
      <c r="BB12" s="26" t="s">
        <v>151</v>
      </c>
      <c r="BC12" s="69" t="s">
        <v>1034</v>
      </c>
      <c r="BD12" s="69"/>
      <c r="BE12" s="69"/>
      <c r="BF12" s="93">
        <f t="shared" si="0"/>
        <v>43862</v>
      </c>
      <c r="BG12" s="93">
        <f t="shared" si="1"/>
        <v>44043</v>
      </c>
      <c r="BH12" s="69" t="str">
        <f>+IF(OR(BG12&lt;=Listas!$AH$2,BF12&lt;=Listas!$AH$2),"Programado","No programado")</f>
        <v>Programado</v>
      </c>
      <c r="BI12" s="69" t="s">
        <v>1333</v>
      </c>
      <c r="BJ12" s="69" t="s">
        <v>1334</v>
      </c>
      <c r="BK12" s="69" t="str">
        <f t="shared" si="2"/>
        <v>Memorias de la socialización (Presentación, listados de asistencia)</v>
      </c>
      <c r="BL12" s="153" t="s">
        <v>1335</v>
      </c>
      <c r="BM12" s="69" t="str">
        <f>+IF(OR(AND(BG12&gt;Listas!$AH$2,BG12&lt;=Listas!$AH$3),AND(BF12&lt;=Listas!$AH$3,BG12&gt;=Listas!$AH$3)),"Programado","No programado")</f>
        <v>Programado</v>
      </c>
      <c r="BN12" s="69"/>
      <c r="BO12" s="69"/>
      <c r="BP12" s="69" t="str">
        <f t="shared" si="3"/>
        <v>Memorias de la socialización (Presentación, listados de asistencia)</v>
      </c>
      <c r="BQ12" s="69"/>
      <c r="BR12" s="69" t="str">
        <f>+IF(OR(AND(BG12&gt;Listas!$AH$3,BG12&lt;=Listas!$AH$4),AND(BF12&lt;=Listas!$AH$4,BG12&gt;=Listas!$AH$4)),"Programado","No programado")</f>
        <v>Programado</v>
      </c>
      <c r="BS12" s="69"/>
      <c r="BT12" s="69"/>
      <c r="BU12" s="69" t="str">
        <f t="shared" si="4"/>
        <v>Memorias de la socialización (Presentación, listados de asistencia)</v>
      </c>
      <c r="BV12" s="69"/>
      <c r="BW12" s="69" t="str">
        <f>IF(BG12&gt;Listas!$AH$4,"Programado","No programado")</f>
        <v>No programado</v>
      </c>
      <c r="BX12" s="69"/>
      <c r="BY12" s="69"/>
      <c r="BZ12" s="69" t="str">
        <f t="shared" si="5"/>
        <v/>
      </c>
      <c r="CA12" s="69"/>
    </row>
    <row r="13" spans="1:253" ht="61.5" customHeight="1" x14ac:dyDescent="0.25">
      <c r="A13" s="59" t="s">
        <v>812</v>
      </c>
      <c r="B13" s="26" t="s">
        <v>27</v>
      </c>
      <c r="C13" s="26" t="str">
        <f>+VLOOKUP(B13,[1]Listas!$A$2:$B$5,2,FALSE)</f>
        <v>PerUno</v>
      </c>
      <c r="D13" s="26" t="s">
        <v>39</v>
      </c>
      <c r="E13" s="26" t="str">
        <f>+VLOOKUP(D13,[1]Listas!$E$1:$F$11,2,FALSE)</f>
        <v>ObjTres</v>
      </c>
      <c r="F13" s="26" t="s">
        <v>223</v>
      </c>
      <c r="G13" s="26" t="s">
        <v>912</v>
      </c>
      <c r="H13" s="26" t="s">
        <v>466</v>
      </c>
      <c r="I13" s="26" t="s">
        <v>514</v>
      </c>
      <c r="J13" s="26" t="s">
        <v>515</v>
      </c>
      <c r="K13" s="49" t="s">
        <v>516</v>
      </c>
      <c r="L13" s="26" t="s">
        <v>910</v>
      </c>
      <c r="M13" s="26" t="s">
        <v>911</v>
      </c>
      <c r="N13" s="28">
        <v>43891</v>
      </c>
      <c r="O13" s="28">
        <v>44196</v>
      </c>
      <c r="P13" s="29"/>
      <c r="Q13" s="26"/>
      <c r="R13" s="49">
        <v>100</v>
      </c>
      <c r="S13" s="26"/>
      <c r="T13" s="26"/>
      <c r="U13" s="26"/>
      <c r="V13" s="26"/>
      <c r="W13" s="26"/>
      <c r="X13" s="26"/>
      <c r="Y13" s="26"/>
      <c r="Z13" s="26"/>
      <c r="AA13" s="26"/>
      <c r="AB13" s="26"/>
      <c r="AC13" s="26" t="s">
        <v>317</v>
      </c>
      <c r="AD13" s="26"/>
      <c r="AE13" s="26"/>
      <c r="AF13" s="26"/>
      <c r="AG13" s="26"/>
      <c r="AH13" s="26"/>
      <c r="AI13" s="26"/>
      <c r="AJ13" s="26"/>
      <c r="AK13" s="26"/>
      <c r="AL13" s="26"/>
      <c r="AM13" s="26"/>
      <c r="AN13" s="26"/>
      <c r="AO13" s="26"/>
      <c r="AP13" s="26"/>
      <c r="AQ13" s="26"/>
      <c r="AR13" s="26"/>
      <c r="AS13" s="26" t="s">
        <v>317</v>
      </c>
      <c r="AT13" s="26"/>
      <c r="AU13" s="49"/>
      <c r="AV13" s="26"/>
      <c r="AW13" s="26" t="s">
        <v>200</v>
      </c>
      <c r="AX13" s="26" t="str">
        <f>+VLOOKUP(AW13,[1]Listas!$L$2:$M$8,2,FALSE)</f>
        <v>NA</v>
      </c>
      <c r="AY13" s="26" t="s">
        <v>200</v>
      </c>
      <c r="AZ13" s="26" t="s">
        <v>149</v>
      </c>
      <c r="BA13" s="26" t="str">
        <f>+VLOOKUP(AZ13,[1]Listas!$AA$2:$AB$10,2,FALSE)</f>
        <v>DTIC</v>
      </c>
      <c r="BB13" s="26" t="s">
        <v>151</v>
      </c>
      <c r="BC13" s="69" t="s">
        <v>1034</v>
      </c>
      <c r="BD13" s="69"/>
      <c r="BE13" s="69"/>
      <c r="BF13" s="93">
        <f t="shared" si="0"/>
        <v>43891</v>
      </c>
      <c r="BG13" s="93">
        <f t="shared" si="1"/>
        <v>44196</v>
      </c>
      <c r="BH13" s="69" t="str">
        <f>+IF(OR(BG13&lt;=Listas!$AH$2,BF13&lt;=Listas!$AH$2),"Programado","No programado")</f>
        <v>Programado</v>
      </c>
      <c r="BI13" s="155" t="s">
        <v>1336</v>
      </c>
      <c r="BJ13" s="69" t="s">
        <v>1331</v>
      </c>
      <c r="BK13" s="69" t="str">
        <f t="shared" si="2"/>
        <v>Documentos de la ATR
Registro de actividades asociadas al uso y apropiación de la ATR</v>
      </c>
      <c r="BL13" s="69" t="s">
        <v>1337</v>
      </c>
      <c r="BM13" s="69" t="str">
        <f>+IF(OR(AND(BG13&gt;Listas!$AH$2,BG13&lt;=Listas!$AH$3),AND(BF13&lt;=Listas!$AH$3,BG13&gt;=Listas!$AH$3)),"Programado","No programado")</f>
        <v>Programado</v>
      </c>
      <c r="BN13" s="69"/>
      <c r="BO13" s="69"/>
      <c r="BP13" s="69" t="str">
        <f t="shared" si="3"/>
        <v>Documentos de la ATR
Registro de actividades asociadas al uso y apropiación de la ATR</v>
      </c>
      <c r="BQ13" s="69"/>
      <c r="BR13" s="69" t="str">
        <f>+IF(OR(AND(BG13&gt;Listas!$AH$3,BG13&lt;=Listas!$AH$4),AND(BF13&lt;=Listas!$AH$4,BG13&gt;=Listas!$AH$4)),"Programado","No programado")</f>
        <v>Programado</v>
      </c>
      <c r="BS13" s="69"/>
      <c r="BT13" s="69"/>
      <c r="BU13" s="69" t="str">
        <f t="shared" si="4"/>
        <v>Documentos de la ATR
Registro de actividades asociadas al uso y apropiación de la ATR</v>
      </c>
      <c r="BV13" s="69"/>
      <c r="BW13" s="69" t="str">
        <f>IF(BG13&gt;Listas!$AH$4,"Programado","No programado")</f>
        <v>Programado</v>
      </c>
      <c r="BX13" s="69"/>
      <c r="BY13" s="69"/>
      <c r="BZ13" s="69" t="str">
        <f t="shared" si="5"/>
        <v>Documentos de la ATR
Registro de actividades asociadas al uso y apropiación de la ATR</v>
      </c>
      <c r="CA13" s="69"/>
    </row>
    <row r="14" spans="1:253" ht="61.5" customHeight="1" x14ac:dyDescent="0.25">
      <c r="A14" s="59" t="s">
        <v>812</v>
      </c>
      <c r="B14" s="26" t="s">
        <v>27</v>
      </c>
      <c r="C14" s="26" t="str">
        <f>+VLOOKUP(B14,[1]Listas!$A$2:$B$5,2,FALSE)</f>
        <v>PerUno</v>
      </c>
      <c r="D14" s="26" t="s">
        <v>39</v>
      </c>
      <c r="E14" s="26" t="str">
        <f>+VLOOKUP(D14,[1]Listas!$E$1:$F$11,2,FALSE)</f>
        <v>ObjTres</v>
      </c>
      <c r="F14" s="26" t="s">
        <v>223</v>
      </c>
      <c r="G14" s="26" t="s">
        <v>521</v>
      </c>
      <c r="H14" s="26" t="s">
        <v>466</v>
      </c>
      <c r="I14" s="26" t="s">
        <v>913</v>
      </c>
      <c r="J14" s="26" t="s">
        <v>914</v>
      </c>
      <c r="K14" s="49" t="s">
        <v>915</v>
      </c>
      <c r="L14" s="26" t="s">
        <v>910</v>
      </c>
      <c r="M14" s="26" t="s">
        <v>911</v>
      </c>
      <c r="N14" s="28">
        <v>43861</v>
      </c>
      <c r="O14" s="28">
        <v>43982</v>
      </c>
      <c r="P14" s="29"/>
      <c r="Q14" s="26"/>
      <c r="R14" s="49">
        <v>60</v>
      </c>
      <c r="S14" s="26"/>
      <c r="T14" s="26"/>
      <c r="U14" s="26"/>
      <c r="V14" s="26"/>
      <c r="W14" s="26"/>
      <c r="X14" s="26"/>
      <c r="Y14" s="26"/>
      <c r="Z14" s="26"/>
      <c r="AA14" s="26"/>
      <c r="AB14" s="26"/>
      <c r="AC14" s="26" t="s">
        <v>248</v>
      </c>
      <c r="AD14" s="26"/>
      <c r="AE14" s="26"/>
      <c r="AF14" s="26"/>
      <c r="AG14" s="26"/>
      <c r="AH14" s="26"/>
      <c r="AI14" s="26"/>
      <c r="AJ14" s="26"/>
      <c r="AK14" s="49" t="s">
        <v>248</v>
      </c>
      <c r="AL14" s="26"/>
      <c r="AM14" s="26"/>
      <c r="AN14" s="26"/>
      <c r="AO14" s="26"/>
      <c r="AP14" s="26"/>
      <c r="AQ14" s="26"/>
      <c r="AR14" s="26"/>
      <c r="AS14" s="26"/>
      <c r="AT14" s="26"/>
      <c r="AU14" s="49"/>
      <c r="AV14" s="26"/>
      <c r="AW14" s="26" t="s">
        <v>200</v>
      </c>
      <c r="AX14" s="26" t="str">
        <f>+VLOOKUP(AW14,[1]Listas!$L$2:$M$8,2,FALSE)</f>
        <v>NA</v>
      </c>
      <c r="AY14" s="26" t="s">
        <v>200</v>
      </c>
      <c r="AZ14" s="26" t="s">
        <v>149</v>
      </c>
      <c r="BA14" s="26" t="str">
        <f>+VLOOKUP(AZ14,[1]Listas!$AA$2:$AB$10,2,FALSE)</f>
        <v>DTIC</v>
      </c>
      <c r="BB14" s="26" t="s">
        <v>152</v>
      </c>
      <c r="BC14" s="69" t="s">
        <v>1034</v>
      </c>
      <c r="BD14" s="69"/>
      <c r="BE14" s="69"/>
      <c r="BF14" s="93">
        <f t="shared" si="0"/>
        <v>43861</v>
      </c>
      <c r="BG14" s="93">
        <f t="shared" si="1"/>
        <v>43982</v>
      </c>
      <c r="BH14" s="69" t="str">
        <f>+IF(OR(BG14&lt;=Listas!$AH$2,BF14&lt;=Listas!$AH$2),"Programado","No programado")</f>
        <v>Programado</v>
      </c>
      <c r="BI14" s="155" t="s">
        <v>1338</v>
      </c>
      <c r="BJ14" s="69" t="s">
        <v>1331</v>
      </c>
      <c r="BK14" s="69" t="str">
        <f t="shared" si="2"/>
        <v>Contrato adjudicado
al nuevo proveedor de nube privada</v>
      </c>
      <c r="BL14" s="69" t="s">
        <v>1339</v>
      </c>
      <c r="BM14" s="69" t="str">
        <f>+IF(OR(AND(BG14&gt;Listas!$AH$2,BG14&lt;=Listas!$AH$3),AND(BF14&lt;=Listas!$AH$3,BG14&gt;=Listas!$AH$3)),"Programado","No programado")</f>
        <v>Programado</v>
      </c>
      <c r="BN14" s="69"/>
      <c r="BO14" s="69"/>
      <c r="BP14" s="69" t="str">
        <f t="shared" si="3"/>
        <v>Contrato adjudicado
al nuevo proveedor de nube privada</v>
      </c>
      <c r="BQ14" s="69"/>
      <c r="BR14" s="69" t="str">
        <f>+IF(OR(AND(BG14&gt;Listas!$AH$3,BG14&lt;=Listas!$AH$4),AND(BF14&lt;=Listas!$AH$4,BG14&gt;=Listas!$AH$4)),"Programado","No programado")</f>
        <v>No programado</v>
      </c>
      <c r="BS14" s="69"/>
      <c r="BT14" s="69"/>
      <c r="BU14" s="69" t="str">
        <f t="shared" si="4"/>
        <v/>
      </c>
      <c r="BV14" s="69"/>
      <c r="BW14" s="69" t="str">
        <f>IF(BG14&gt;Listas!$AH$4,"Programado","No programado")</f>
        <v>No programado</v>
      </c>
      <c r="BX14" s="69"/>
      <c r="BY14" s="69"/>
      <c r="BZ14" s="69" t="str">
        <f t="shared" si="5"/>
        <v/>
      </c>
      <c r="CA14" s="69"/>
    </row>
    <row r="15" spans="1:253" ht="61.5" customHeight="1" x14ac:dyDescent="0.25">
      <c r="A15" s="59" t="s">
        <v>813</v>
      </c>
      <c r="B15" s="26" t="s">
        <v>27</v>
      </c>
      <c r="C15" s="26" t="str">
        <f>+VLOOKUP(B15,[1]Listas!$A$2:$B$5,2,FALSE)</f>
        <v>PerUno</v>
      </c>
      <c r="D15" s="26" t="s">
        <v>39</v>
      </c>
      <c r="E15" s="26" t="str">
        <f>+VLOOKUP(D15,[1]Listas!$E$1:$F$11,2,FALSE)</f>
        <v>ObjTres</v>
      </c>
      <c r="F15" s="26" t="s">
        <v>223</v>
      </c>
      <c r="G15" s="26" t="s">
        <v>521</v>
      </c>
      <c r="H15" s="26" t="s">
        <v>466</v>
      </c>
      <c r="I15" s="26" t="s">
        <v>916</v>
      </c>
      <c r="J15" s="26" t="s">
        <v>917</v>
      </c>
      <c r="K15" s="49" t="s">
        <v>918</v>
      </c>
      <c r="L15" s="26" t="s">
        <v>910</v>
      </c>
      <c r="M15" s="26" t="s">
        <v>911</v>
      </c>
      <c r="N15" s="28">
        <v>43907</v>
      </c>
      <c r="O15" s="28">
        <v>44043</v>
      </c>
      <c r="P15" s="29"/>
      <c r="Q15" s="26"/>
      <c r="R15" s="49">
        <v>40</v>
      </c>
      <c r="S15" s="26"/>
      <c r="T15" s="26"/>
      <c r="U15" s="26"/>
      <c r="V15" s="26"/>
      <c r="W15" s="26"/>
      <c r="X15" s="26"/>
      <c r="Y15" s="26"/>
      <c r="Z15" s="26"/>
      <c r="AA15" s="26"/>
      <c r="AB15" s="26"/>
      <c r="AC15" s="26" t="s">
        <v>248</v>
      </c>
      <c r="AD15" s="26"/>
      <c r="AE15" s="26"/>
      <c r="AF15" s="26"/>
      <c r="AG15" s="26"/>
      <c r="AH15" s="26"/>
      <c r="AI15" s="26"/>
      <c r="AJ15" s="26"/>
      <c r="AK15" s="49" t="s">
        <v>248</v>
      </c>
      <c r="AL15" s="26"/>
      <c r="AM15" s="26"/>
      <c r="AN15" s="26"/>
      <c r="AO15" s="26"/>
      <c r="AP15" s="26"/>
      <c r="AQ15" s="26"/>
      <c r="AR15" s="26"/>
      <c r="AS15" s="26"/>
      <c r="AT15" s="26"/>
      <c r="AU15" s="49"/>
      <c r="AV15" s="26"/>
      <c r="AW15" s="26" t="s">
        <v>200</v>
      </c>
      <c r="AX15" s="26" t="str">
        <f>+VLOOKUP(AW15,[1]Listas!$L$2:$M$8,2,FALSE)</f>
        <v>NA</v>
      </c>
      <c r="AY15" s="26" t="s">
        <v>200</v>
      </c>
      <c r="AZ15" s="26" t="s">
        <v>149</v>
      </c>
      <c r="BA15" s="26" t="str">
        <f>+VLOOKUP(AZ15,[1]Listas!$AA$2:$AB$10,2,FALSE)</f>
        <v>DTIC</v>
      </c>
      <c r="BB15" s="26" t="s">
        <v>152</v>
      </c>
      <c r="BC15" s="69" t="s">
        <v>1034</v>
      </c>
      <c r="BD15" s="69"/>
      <c r="BE15" s="69"/>
      <c r="BF15" s="93">
        <f t="shared" si="0"/>
        <v>43907</v>
      </c>
      <c r="BG15" s="93">
        <f t="shared" si="1"/>
        <v>44043</v>
      </c>
      <c r="BH15" s="69" t="str">
        <f>+IF(OR(BG15&lt;=Listas!$AH$2,BF15&lt;=Listas!$AH$2),"Programado","No programado")</f>
        <v>Programado</v>
      </c>
      <c r="BI15" s="155" t="s">
        <v>1340</v>
      </c>
      <c r="BJ15" s="69" t="s">
        <v>1331</v>
      </c>
      <c r="BK15" s="69" t="str">
        <f t="shared" si="2"/>
        <v>Informe de migración e infraestructura instalada</v>
      </c>
      <c r="BL15" s="69" t="s">
        <v>1341</v>
      </c>
      <c r="BM15" s="69" t="str">
        <f>+IF(OR(AND(BG15&gt;Listas!$AH$2,BG15&lt;=Listas!$AH$3),AND(BF15&lt;=Listas!$AH$3,BG15&gt;=Listas!$AH$3)),"Programado","No programado")</f>
        <v>Programado</v>
      </c>
      <c r="BN15" s="69"/>
      <c r="BO15" s="69"/>
      <c r="BP15" s="69" t="str">
        <f t="shared" si="3"/>
        <v>Informe de migración e infraestructura instalada</v>
      </c>
      <c r="BQ15" s="69"/>
      <c r="BR15" s="69" t="str">
        <f>+IF(OR(AND(BG15&gt;Listas!$AH$3,BG15&lt;=Listas!$AH$4),AND(BF15&lt;=Listas!$AH$4,BG15&gt;=Listas!$AH$4)),"Programado","No programado")</f>
        <v>Programado</v>
      </c>
      <c r="BS15" s="69"/>
      <c r="BT15" s="69"/>
      <c r="BU15" s="69" t="str">
        <f t="shared" si="4"/>
        <v>Informe de migración e infraestructura instalada</v>
      </c>
      <c r="BV15" s="69"/>
      <c r="BW15" s="69" t="str">
        <f>IF(BG15&gt;Listas!$AH$4,"Programado","No programado")</f>
        <v>No programado</v>
      </c>
      <c r="BX15" s="69"/>
      <c r="BY15" s="69"/>
      <c r="BZ15" s="69" t="str">
        <f t="shared" si="5"/>
        <v/>
      </c>
      <c r="CA15" s="69"/>
    </row>
    <row r="16" spans="1:253" ht="61.5" customHeight="1" x14ac:dyDescent="0.25">
      <c r="A16" s="59" t="s">
        <v>813</v>
      </c>
      <c r="B16" s="26" t="s">
        <v>27</v>
      </c>
      <c r="C16" s="26" t="str">
        <f>+VLOOKUP(B16,[1]Listas!$A$2:$B$5,2,FALSE)</f>
        <v>PerUno</v>
      </c>
      <c r="D16" s="26" t="s">
        <v>39</v>
      </c>
      <c r="E16" s="26" t="str">
        <f>+VLOOKUP(D16,[1]Listas!$E$1:$F$11,2,FALSE)</f>
        <v>ObjTres</v>
      </c>
      <c r="F16" s="26" t="s">
        <v>223</v>
      </c>
      <c r="G16" s="26" t="s">
        <v>505</v>
      </c>
      <c r="H16" s="26" t="s">
        <v>466</v>
      </c>
      <c r="I16" s="26" t="s">
        <v>506</v>
      </c>
      <c r="J16" s="26" t="s">
        <v>507</v>
      </c>
      <c r="K16" s="49" t="s">
        <v>505</v>
      </c>
      <c r="L16" s="26" t="s">
        <v>923</v>
      </c>
      <c r="M16" s="26" t="s">
        <v>924</v>
      </c>
      <c r="N16" s="28">
        <v>44049</v>
      </c>
      <c r="O16" s="28">
        <v>44160</v>
      </c>
      <c r="P16" s="29"/>
      <c r="Q16" s="26"/>
      <c r="R16" s="49">
        <v>100</v>
      </c>
      <c r="S16" s="26"/>
      <c r="T16" s="26"/>
      <c r="U16" s="26"/>
      <c r="V16" s="26"/>
      <c r="W16" s="26"/>
      <c r="X16" s="26"/>
      <c r="Y16" s="26"/>
      <c r="Z16" s="26"/>
      <c r="AA16" s="26"/>
      <c r="AB16" s="26"/>
      <c r="AC16" s="26" t="s">
        <v>317</v>
      </c>
      <c r="AD16" s="26" t="s">
        <v>317</v>
      </c>
      <c r="AE16" s="26"/>
      <c r="AF16" s="26"/>
      <c r="AG16" s="26"/>
      <c r="AH16" s="26"/>
      <c r="AI16" s="26"/>
      <c r="AJ16" s="26"/>
      <c r="AK16" s="49" t="s">
        <v>317</v>
      </c>
      <c r="AL16" s="26"/>
      <c r="AM16" s="26"/>
      <c r="AN16" s="26"/>
      <c r="AO16" s="26"/>
      <c r="AP16" s="26"/>
      <c r="AQ16" s="26"/>
      <c r="AR16" s="26"/>
      <c r="AS16" s="26" t="s">
        <v>317</v>
      </c>
      <c r="AT16" s="26"/>
      <c r="AU16" s="49" t="s">
        <v>317</v>
      </c>
      <c r="AV16" s="26"/>
      <c r="AW16" s="26" t="s">
        <v>200</v>
      </c>
      <c r="AX16" s="26" t="str">
        <f>+VLOOKUP(AW16,[1]Listas!$L$2:$M$8,2,FALSE)</f>
        <v>NA</v>
      </c>
      <c r="AY16" s="26" t="s">
        <v>200</v>
      </c>
      <c r="AZ16" s="26" t="s">
        <v>149</v>
      </c>
      <c r="BA16" s="26" t="str">
        <f>+VLOOKUP(AZ16,[1]Listas!$AA$2:$AB$10,2,FALSE)</f>
        <v>DTIC</v>
      </c>
      <c r="BB16" s="26" t="s">
        <v>151</v>
      </c>
      <c r="BC16" s="69" t="s">
        <v>1033</v>
      </c>
      <c r="BD16" s="69"/>
      <c r="BE16" s="69"/>
      <c r="BF16" s="93">
        <f t="shared" si="0"/>
        <v>44049</v>
      </c>
      <c r="BG16" s="93">
        <f t="shared" si="1"/>
        <v>44160</v>
      </c>
      <c r="BH16" s="69" t="str">
        <f>+IF(OR(BG16&lt;=Listas!$AH$2,BF16&lt;=Listas!$AH$2),"Programado","No programado")</f>
        <v>No programado</v>
      </c>
      <c r="BI16" s="69"/>
      <c r="BJ16" s="69"/>
      <c r="BK16" s="69" t="str">
        <f t="shared" si="2"/>
        <v/>
      </c>
      <c r="BL16" s="69"/>
      <c r="BM16" s="69" t="str">
        <f>+IF(OR(AND(BG16&gt;Listas!$AH$2,BG16&lt;=Listas!$AH$3),AND(BF16&lt;=Listas!$AH$3,BG16&gt;=Listas!$AH$3)),"Programado","No programado")</f>
        <v>No programado</v>
      </c>
      <c r="BN16" s="69"/>
      <c r="BO16" s="69"/>
      <c r="BP16" s="69" t="str">
        <f t="shared" si="3"/>
        <v/>
      </c>
      <c r="BQ16" s="69"/>
      <c r="BR16" s="69" t="str">
        <f>+IF(OR(AND(BG16&gt;Listas!$AH$3,BG16&lt;=Listas!$AH$4),AND(BF16&lt;=Listas!$AH$4,BG16&gt;=Listas!$AH$4)),"Programado","No programado")</f>
        <v>Programado</v>
      </c>
      <c r="BS16" s="69"/>
      <c r="BT16" s="69"/>
      <c r="BU16" s="69" t="str">
        <f t="shared" si="4"/>
        <v>DRP ajustado</v>
      </c>
      <c r="BV16" s="69"/>
      <c r="BW16" s="69" t="str">
        <f>IF(BG16&gt;Listas!$AH$4,"Programado","No programado")</f>
        <v>Programado</v>
      </c>
      <c r="BX16" s="69"/>
      <c r="BY16" s="69"/>
      <c r="BZ16" s="69" t="str">
        <f t="shared" si="5"/>
        <v>DRP ajustado</v>
      </c>
      <c r="CA16" s="69"/>
    </row>
    <row r="17" spans="1:79" ht="61.5" customHeight="1" x14ac:dyDescent="0.25">
      <c r="A17" s="59" t="s">
        <v>808</v>
      </c>
      <c r="B17" s="26" t="s">
        <v>27</v>
      </c>
      <c r="C17" s="26" t="str">
        <f>+VLOOKUP(B17,[1]Listas!$A$2:$B$5,2,FALSE)</f>
        <v>PerUno</v>
      </c>
      <c r="D17" s="26" t="s">
        <v>39</v>
      </c>
      <c r="E17" s="26" t="str">
        <f>+VLOOKUP(D17,[1]Listas!$E$1:$F$11,2,FALSE)</f>
        <v>ObjTres</v>
      </c>
      <c r="F17" s="26" t="s">
        <v>223</v>
      </c>
      <c r="G17" s="26" t="s">
        <v>501</v>
      </c>
      <c r="H17" s="26" t="s">
        <v>466</v>
      </c>
      <c r="I17" s="26" t="s">
        <v>502</v>
      </c>
      <c r="J17" s="26" t="s">
        <v>503</v>
      </c>
      <c r="K17" s="49" t="s">
        <v>504</v>
      </c>
      <c r="L17" s="26" t="s">
        <v>944</v>
      </c>
      <c r="M17" s="26" t="s">
        <v>911</v>
      </c>
      <c r="N17" s="28">
        <v>44007</v>
      </c>
      <c r="O17" s="28">
        <v>44093</v>
      </c>
      <c r="P17" s="29"/>
      <c r="Q17" s="26"/>
      <c r="R17" s="49">
        <v>100</v>
      </c>
      <c r="S17" s="26"/>
      <c r="T17" s="26"/>
      <c r="U17" s="26"/>
      <c r="V17" s="26"/>
      <c r="W17" s="26"/>
      <c r="X17" s="26"/>
      <c r="Y17" s="26"/>
      <c r="Z17" s="26"/>
      <c r="AA17" s="26"/>
      <c r="AB17" s="26"/>
      <c r="AC17" s="26"/>
      <c r="AD17" s="26" t="s">
        <v>317</v>
      </c>
      <c r="AE17" s="26"/>
      <c r="AF17" s="26"/>
      <c r="AG17" s="26"/>
      <c r="AH17" s="26"/>
      <c r="AI17" s="26"/>
      <c r="AJ17" s="26"/>
      <c r="AK17" s="49" t="s">
        <v>317</v>
      </c>
      <c r="AL17" s="26"/>
      <c r="AM17" s="26"/>
      <c r="AN17" s="26"/>
      <c r="AO17" s="26"/>
      <c r="AP17" s="26"/>
      <c r="AQ17" s="26"/>
      <c r="AR17" s="26"/>
      <c r="AS17" s="26" t="s">
        <v>317</v>
      </c>
      <c r="AT17" s="26"/>
      <c r="AU17" s="49" t="s">
        <v>317</v>
      </c>
      <c r="AV17" s="26"/>
      <c r="AW17" s="26" t="s">
        <v>200</v>
      </c>
      <c r="AX17" s="26" t="str">
        <f>+VLOOKUP(AW17,[1]Listas!$L$2:$M$8,2,FALSE)</f>
        <v>NA</v>
      </c>
      <c r="AY17" s="26" t="s">
        <v>200</v>
      </c>
      <c r="AZ17" s="26" t="s">
        <v>149</v>
      </c>
      <c r="BA17" s="26" t="str">
        <f>+VLOOKUP(AZ17,[1]Listas!$AA$2:$AB$10,2,FALSE)</f>
        <v>DTIC</v>
      </c>
      <c r="BB17" s="26" t="s">
        <v>151</v>
      </c>
      <c r="BC17" s="69" t="s">
        <v>1033</v>
      </c>
      <c r="BD17" s="69"/>
      <c r="BE17" s="69"/>
      <c r="BF17" s="93">
        <f t="shared" si="0"/>
        <v>44007</v>
      </c>
      <c r="BG17" s="93">
        <f t="shared" si="1"/>
        <v>44093</v>
      </c>
      <c r="BH17" s="69" t="str">
        <f>+IF(OR(BG17&lt;=Listas!$AH$2,BF17&lt;=Listas!$AH$2),"Programado","No programado")</f>
        <v>No programado</v>
      </c>
      <c r="BI17" s="69"/>
      <c r="BJ17" s="69"/>
      <c r="BK17" s="69" t="str">
        <f t="shared" si="2"/>
        <v/>
      </c>
      <c r="BL17" s="69"/>
      <c r="BM17" s="69" t="str">
        <f>+IF(OR(AND(BG17&gt;Listas!$AH$2,BG17&lt;=Listas!$AH$3),AND(BF17&lt;=Listas!$AH$3,BG17&gt;=Listas!$AH$3)),"Programado","No programado")</f>
        <v>Programado</v>
      </c>
      <c r="BN17" s="69"/>
      <c r="BO17" s="69"/>
      <c r="BP17" s="69" t="str">
        <f t="shared" si="3"/>
        <v>Declaración de aplicabilidad  evaluada con su plan de implementación</v>
      </c>
      <c r="BQ17" s="69"/>
      <c r="BR17" s="69" t="str">
        <f>+IF(OR(AND(BG17&gt;Listas!$AH$3,BG17&lt;=Listas!$AH$4),AND(BF17&lt;=Listas!$AH$4,BG17&gt;=Listas!$AH$4)),"Programado","No programado")</f>
        <v>Programado</v>
      </c>
      <c r="BS17" s="69"/>
      <c r="BT17" s="69"/>
      <c r="BU17" s="69" t="str">
        <f t="shared" si="4"/>
        <v>Declaración de aplicabilidad  evaluada con su plan de implementación</v>
      </c>
      <c r="BV17" s="69"/>
      <c r="BW17" s="69" t="str">
        <f>IF(BG17&gt;Listas!$AH$4,"Programado","No programado")</f>
        <v>No programado</v>
      </c>
      <c r="BX17" s="69"/>
      <c r="BY17" s="69"/>
      <c r="BZ17" s="69" t="str">
        <f t="shared" si="5"/>
        <v/>
      </c>
      <c r="CA17" s="69"/>
    </row>
    <row r="18" spans="1:79" ht="61.5" customHeight="1" x14ac:dyDescent="0.25">
      <c r="A18" s="59" t="s">
        <v>812</v>
      </c>
      <c r="B18" s="26" t="s">
        <v>27</v>
      </c>
      <c r="C18" s="26" t="str">
        <f>+VLOOKUP(B18,[1]Listas!$A$2:$B$5,2,FALSE)</f>
        <v>PerUno</v>
      </c>
      <c r="D18" s="26" t="s">
        <v>39</v>
      </c>
      <c r="E18" s="26" t="str">
        <f>+VLOOKUP(D18,[1]Listas!$E$1:$F$11,2,FALSE)</f>
        <v>ObjTres</v>
      </c>
      <c r="F18" s="26" t="s">
        <v>223</v>
      </c>
      <c r="G18" s="26" t="s">
        <v>499</v>
      </c>
      <c r="H18" s="26" t="s">
        <v>466</v>
      </c>
      <c r="I18" s="26" t="s">
        <v>919</v>
      </c>
      <c r="J18" s="26" t="s">
        <v>500</v>
      </c>
      <c r="K18" s="49" t="s">
        <v>920</v>
      </c>
      <c r="L18" s="26" t="s">
        <v>910</v>
      </c>
      <c r="M18" s="26" t="s">
        <v>911</v>
      </c>
      <c r="N18" s="28">
        <v>43892</v>
      </c>
      <c r="O18" s="28">
        <v>44074</v>
      </c>
      <c r="P18" s="29"/>
      <c r="Q18" s="26"/>
      <c r="R18" s="49">
        <v>100</v>
      </c>
      <c r="S18" s="26"/>
      <c r="T18" s="26"/>
      <c r="U18" s="26"/>
      <c r="V18" s="26"/>
      <c r="W18" s="26"/>
      <c r="X18" s="26"/>
      <c r="Y18" s="26"/>
      <c r="Z18" s="26"/>
      <c r="AA18" s="26"/>
      <c r="AB18" s="26"/>
      <c r="AC18" s="26"/>
      <c r="AD18" s="26" t="s">
        <v>317</v>
      </c>
      <c r="AE18" s="26"/>
      <c r="AF18" s="26"/>
      <c r="AG18" s="26"/>
      <c r="AH18" s="26"/>
      <c r="AI18" s="26"/>
      <c r="AJ18" s="26"/>
      <c r="AK18" s="49" t="s">
        <v>317</v>
      </c>
      <c r="AL18" s="26"/>
      <c r="AM18" s="26"/>
      <c r="AN18" s="26"/>
      <c r="AO18" s="26"/>
      <c r="AP18" s="26"/>
      <c r="AQ18" s="26"/>
      <c r="AR18" s="26"/>
      <c r="AS18" s="26" t="s">
        <v>317</v>
      </c>
      <c r="AT18" s="26"/>
      <c r="AU18" s="49" t="s">
        <v>317</v>
      </c>
      <c r="AV18" s="26"/>
      <c r="AW18" s="26" t="s">
        <v>200</v>
      </c>
      <c r="AX18" s="26" t="str">
        <f>+VLOOKUP(AW18,[1]Listas!$L$2:$M$8,2,FALSE)</f>
        <v>NA</v>
      </c>
      <c r="AY18" s="26" t="s">
        <v>200</v>
      </c>
      <c r="AZ18" s="26" t="s">
        <v>149</v>
      </c>
      <c r="BA18" s="26" t="str">
        <f>+VLOOKUP(AZ18,[1]Listas!$AA$2:$AB$10,2,FALSE)</f>
        <v>DTIC</v>
      </c>
      <c r="BB18" s="26" t="s">
        <v>151</v>
      </c>
      <c r="BC18" s="69" t="s">
        <v>1034</v>
      </c>
      <c r="BD18" s="69"/>
      <c r="BE18" s="69"/>
      <c r="BF18" s="93">
        <f t="shared" si="0"/>
        <v>43892</v>
      </c>
      <c r="BG18" s="93">
        <f t="shared" si="1"/>
        <v>44074</v>
      </c>
      <c r="BH18" s="69" t="str">
        <f>+IF(OR(BG18&lt;=Listas!$AH$2,BF18&lt;=Listas!$AH$2),"Programado","No programado")</f>
        <v>Programado</v>
      </c>
      <c r="BI18" s="69" t="s">
        <v>1342</v>
      </c>
      <c r="BJ18" s="69" t="s">
        <v>1331</v>
      </c>
      <c r="BK18" s="69" t="str">
        <f t="shared" si="2"/>
        <v>Mecanismo de auditoria al acceso de los datos en operación
Mecanismo de prevención de fuga o perdida de datos (DLP)</v>
      </c>
      <c r="BL18" s="69" t="s">
        <v>1343</v>
      </c>
      <c r="BM18" s="69" t="str">
        <f>+IF(OR(AND(BG18&gt;Listas!$AH$2,BG18&lt;=Listas!$AH$3),AND(BF18&lt;=Listas!$AH$3,BG18&gt;=Listas!$AH$3)),"Programado","No programado")</f>
        <v>Programado</v>
      </c>
      <c r="BN18" s="69"/>
      <c r="BO18" s="69"/>
      <c r="BP18" s="69" t="str">
        <f t="shared" si="3"/>
        <v>Mecanismo de auditoria al acceso de los datos en operación
Mecanismo de prevención de fuga o perdida de datos (DLP)</v>
      </c>
      <c r="BQ18" s="69"/>
      <c r="BR18" s="69" t="str">
        <f>+IF(OR(AND(BG18&gt;Listas!$AH$3,BG18&lt;=Listas!$AH$4),AND(BF18&lt;=Listas!$AH$4,BG18&gt;=Listas!$AH$4)),"Programado","No programado")</f>
        <v>Programado</v>
      </c>
      <c r="BS18" s="69"/>
      <c r="BT18" s="69"/>
      <c r="BU18" s="69" t="str">
        <f t="shared" si="4"/>
        <v>Mecanismo de auditoria al acceso de los datos en operación
Mecanismo de prevención de fuga o perdida de datos (DLP)</v>
      </c>
      <c r="BV18" s="69"/>
      <c r="BW18" s="69" t="str">
        <f>IF(BG18&gt;Listas!$AH$4,"Programado","No programado")</f>
        <v>No programado</v>
      </c>
      <c r="BX18" s="69"/>
      <c r="BY18" s="69"/>
      <c r="BZ18" s="69" t="str">
        <f t="shared" si="5"/>
        <v/>
      </c>
      <c r="CA18" s="69"/>
    </row>
    <row r="19" spans="1:79" ht="61.5" customHeight="1" x14ac:dyDescent="0.25">
      <c r="A19" s="59" t="s">
        <v>807</v>
      </c>
      <c r="B19" s="26" t="s">
        <v>27</v>
      </c>
      <c r="C19" s="26" t="str">
        <f>+VLOOKUP(B19,[1]Listas!$A$2:$B$5,2,FALSE)</f>
        <v>PerUno</v>
      </c>
      <c r="D19" s="26" t="s">
        <v>39</v>
      </c>
      <c r="E19" s="26" t="str">
        <f>+VLOOKUP(D19,[1]Listas!$E$1:$F$11,2,FALSE)</f>
        <v>ObjTres</v>
      </c>
      <c r="F19" s="26" t="s">
        <v>223</v>
      </c>
      <c r="G19" s="26" t="s">
        <v>529</v>
      </c>
      <c r="H19" s="26" t="s">
        <v>466</v>
      </c>
      <c r="I19" s="26" t="s">
        <v>530</v>
      </c>
      <c r="J19" s="26" t="s">
        <v>1158</v>
      </c>
      <c r="K19" s="49" t="s">
        <v>1159</v>
      </c>
      <c r="L19" s="26" t="s">
        <v>466</v>
      </c>
      <c r="M19" s="26" t="s">
        <v>911</v>
      </c>
      <c r="N19" s="28">
        <v>43831</v>
      </c>
      <c r="O19" s="28">
        <v>44196</v>
      </c>
      <c r="P19" s="29"/>
      <c r="Q19" s="26"/>
      <c r="R19" s="49">
        <v>100</v>
      </c>
      <c r="S19" s="26"/>
      <c r="T19" s="26"/>
      <c r="U19" s="26"/>
      <c r="V19" s="26"/>
      <c r="W19" s="26"/>
      <c r="X19" s="26" t="s">
        <v>317</v>
      </c>
      <c r="Y19" s="26"/>
      <c r="Z19" s="26"/>
      <c r="AA19" s="26"/>
      <c r="AB19" s="26"/>
      <c r="AC19" s="26" t="s">
        <v>317</v>
      </c>
      <c r="AD19" s="26"/>
      <c r="AE19" s="26"/>
      <c r="AF19" s="26"/>
      <c r="AG19" s="26"/>
      <c r="AH19" s="26"/>
      <c r="AI19" s="26"/>
      <c r="AJ19" s="26"/>
      <c r="AK19" s="26"/>
      <c r="AL19" s="26"/>
      <c r="AM19" s="26"/>
      <c r="AN19" s="26"/>
      <c r="AO19" s="26"/>
      <c r="AP19" s="26"/>
      <c r="AQ19" s="26"/>
      <c r="AR19" s="26"/>
      <c r="AS19" s="26" t="s">
        <v>248</v>
      </c>
      <c r="AT19" s="26"/>
      <c r="AU19" s="49"/>
      <c r="AV19" s="26"/>
      <c r="AW19" s="26" t="s">
        <v>200</v>
      </c>
      <c r="AX19" s="26" t="str">
        <f>+VLOOKUP(AW19,[1]Listas!$L$2:$M$8,2,FALSE)</f>
        <v>NA</v>
      </c>
      <c r="AY19" s="26" t="s">
        <v>200</v>
      </c>
      <c r="AZ19" s="26" t="s">
        <v>149</v>
      </c>
      <c r="BA19" s="26" t="str">
        <f>+VLOOKUP(AZ19,[1]Listas!$AA$2:$AB$10,2,FALSE)</f>
        <v>DTIC</v>
      </c>
      <c r="BB19" s="26" t="s">
        <v>151</v>
      </c>
      <c r="BC19" s="69" t="s">
        <v>1034</v>
      </c>
      <c r="BD19" s="69"/>
      <c r="BE19" s="69"/>
      <c r="BF19" s="93">
        <f t="shared" si="0"/>
        <v>43831</v>
      </c>
      <c r="BG19" s="93">
        <f t="shared" si="1"/>
        <v>44196</v>
      </c>
      <c r="BH19" s="69" t="str">
        <f>+IF(OR(BG19&lt;=Listas!$AH$2,BF19&lt;=Listas!$AH$2),"Programado","No programado")</f>
        <v>Programado</v>
      </c>
      <c r="BI19" s="69" t="s">
        <v>1344</v>
      </c>
      <c r="BJ19" s="69" t="s">
        <v>1331</v>
      </c>
      <c r="BK19" s="69" t="str">
        <f t="shared" si="2"/>
        <v>2 Informes de seguimiento y ejecución.</v>
      </c>
      <c r="BL19" s="69" t="s">
        <v>1345</v>
      </c>
      <c r="BM19" s="69" t="str">
        <f>+IF(OR(AND(BG19&gt;Listas!$AH$2,BG19&lt;=Listas!$AH$3),AND(BF19&lt;=Listas!$AH$3,BG19&gt;=Listas!$AH$3)),"Programado","No programado")</f>
        <v>Programado</v>
      </c>
      <c r="BN19" s="69"/>
      <c r="BO19" s="69"/>
      <c r="BP19" s="69" t="str">
        <f t="shared" si="3"/>
        <v>2 Informes de seguimiento y ejecución.</v>
      </c>
      <c r="BQ19" s="69"/>
      <c r="BR19" s="69" t="str">
        <f>+IF(OR(AND(BG19&gt;Listas!$AH$3,BG19&lt;=Listas!$AH$4),AND(BF19&lt;=Listas!$AH$4,BG19&gt;=Listas!$AH$4)),"Programado","No programado")</f>
        <v>Programado</v>
      </c>
      <c r="BS19" s="69"/>
      <c r="BT19" s="69"/>
      <c r="BU19" s="69" t="str">
        <f t="shared" si="4"/>
        <v>2 Informes de seguimiento y ejecución.</v>
      </c>
      <c r="BV19" s="69"/>
      <c r="BW19" s="69" t="str">
        <f>IF(BG19&gt;Listas!$AH$4,"Programado","No programado")</f>
        <v>Programado</v>
      </c>
      <c r="BX19" s="69"/>
      <c r="BY19" s="69"/>
      <c r="BZ19" s="69" t="str">
        <f t="shared" si="5"/>
        <v>2 Informes de seguimiento y ejecución.</v>
      </c>
      <c r="CA19" s="69"/>
    </row>
    <row r="20" spans="1:79" ht="61.5" customHeight="1" x14ac:dyDescent="0.25">
      <c r="A20" s="59" t="s">
        <v>813</v>
      </c>
      <c r="B20" s="26" t="s">
        <v>27</v>
      </c>
      <c r="C20" s="26" t="str">
        <f>+VLOOKUP(B20,[1]Listas!$A$2:$B$5,2,FALSE)</f>
        <v>PerUno</v>
      </c>
      <c r="D20" s="26" t="s">
        <v>39</v>
      </c>
      <c r="E20" s="26" t="str">
        <f>+VLOOKUP(D20,[1]Listas!$E$1:$F$11,2,FALSE)</f>
        <v>ObjTres</v>
      </c>
      <c r="F20" s="26" t="s">
        <v>223</v>
      </c>
      <c r="G20" s="26" t="s">
        <v>522</v>
      </c>
      <c r="H20" s="26" t="s">
        <v>466</v>
      </c>
      <c r="I20" s="26" t="s">
        <v>523</v>
      </c>
      <c r="J20" s="26" t="s">
        <v>921</v>
      </c>
      <c r="K20" s="26" t="s">
        <v>524</v>
      </c>
      <c r="L20" s="26" t="s">
        <v>910</v>
      </c>
      <c r="M20" s="26" t="s">
        <v>911</v>
      </c>
      <c r="N20" s="28">
        <v>43891</v>
      </c>
      <c r="O20" s="28">
        <v>44196</v>
      </c>
      <c r="P20" s="51"/>
      <c r="Q20" s="51"/>
      <c r="R20" s="49">
        <v>100</v>
      </c>
      <c r="S20" s="51"/>
      <c r="T20" s="51"/>
      <c r="U20" s="51"/>
      <c r="V20" s="51"/>
      <c r="W20" s="51"/>
      <c r="X20" s="51"/>
      <c r="Y20" s="51"/>
      <c r="Z20" s="51"/>
      <c r="AA20" s="51"/>
      <c r="AB20" s="51"/>
      <c r="AC20" s="51" t="s">
        <v>248</v>
      </c>
      <c r="AD20" s="51"/>
      <c r="AE20" s="51"/>
      <c r="AF20" s="51"/>
      <c r="AG20" s="51"/>
      <c r="AH20" s="51"/>
      <c r="AI20" s="51"/>
      <c r="AJ20" s="51"/>
      <c r="AK20" s="51"/>
      <c r="AL20" s="51"/>
      <c r="AM20" s="51"/>
      <c r="AN20" s="51"/>
      <c r="AO20" s="51"/>
      <c r="AP20" s="51"/>
      <c r="AQ20" s="51"/>
      <c r="AR20" s="51"/>
      <c r="AS20" s="51"/>
      <c r="AT20" s="51" t="s">
        <v>248</v>
      </c>
      <c r="AU20" s="51"/>
      <c r="AV20" s="51"/>
      <c r="AW20" s="26" t="s">
        <v>200</v>
      </c>
      <c r="AX20" s="26" t="str">
        <f>+VLOOKUP(AW20,[1]Listas!$L$2:$M$8,2,FALSE)</f>
        <v>NA</v>
      </c>
      <c r="AY20" s="26" t="s">
        <v>200</v>
      </c>
      <c r="AZ20" s="26" t="s">
        <v>149</v>
      </c>
      <c r="BA20" s="26" t="str">
        <f>+VLOOKUP(AZ20,[1]Listas!$AA$2:$AB$10,2,FALSE)</f>
        <v>DTIC</v>
      </c>
      <c r="BB20" s="26" t="s">
        <v>152</v>
      </c>
      <c r="BC20" s="69" t="s">
        <v>1034</v>
      </c>
      <c r="BD20" s="69"/>
      <c r="BE20" s="69"/>
      <c r="BF20" s="93">
        <f t="shared" si="0"/>
        <v>43891</v>
      </c>
      <c r="BG20" s="93">
        <f t="shared" si="1"/>
        <v>44196</v>
      </c>
      <c r="BH20" s="69" t="str">
        <f>+IF(OR(BG20&lt;=Listas!$AH$2,BF20&lt;=Listas!$AH$2),"Programado","No programado")</f>
        <v>Programado</v>
      </c>
      <c r="BI20" s="155" t="s">
        <v>1346</v>
      </c>
      <c r="BJ20" s="69" t="s">
        <v>1331</v>
      </c>
      <c r="BK20" s="69" t="str">
        <f t="shared" si="2"/>
        <v>Informe de migración a y plataforma tecnológica operando en última versión estable.</v>
      </c>
      <c r="BL20" s="69" t="s">
        <v>1339</v>
      </c>
      <c r="BM20" s="69" t="str">
        <f>+IF(OR(AND(BG20&gt;Listas!$AH$2,BG20&lt;=Listas!$AH$3),AND(BF20&lt;=Listas!$AH$3,BG20&gt;=Listas!$AH$3)),"Programado","No programado")</f>
        <v>Programado</v>
      </c>
      <c r="BN20" s="69"/>
      <c r="BO20" s="69"/>
      <c r="BP20" s="69" t="str">
        <f t="shared" si="3"/>
        <v>Informe de migración a y plataforma tecnológica operando en última versión estable.</v>
      </c>
      <c r="BQ20" s="69"/>
      <c r="BR20" s="69" t="str">
        <f>+IF(OR(AND(BG20&gt;Listas!$AH$3,BG20&lt;=Listas!$AH$4),AND(BF20&lt;=Listas!$AH$4,BG20&gt;=Listas!$AH$4)),"Programado","No programado")</f>
        <v>Programado</v>
      </c>
      <c r="BS20" s="69"/>
      <c r="BT20" s="69"/>
      <c r="BU20" s="69" t="str">
        <f t="shared" si="4"/>
        <v>Informe de migración a y plataforma tecnológica operando en última versión estable.</v>
      </c>
      <c r="BV20" s="69"/>
      <c r="BW20" s="69" t="str">
        <f>IF(BG20&gt;Listas!$AH$4,"Programado","No programado")</f>
        <v>Programado</v>
      </c>
      <c r="BX20" s="69"/>
      <c r="BY20" s="69"/>
      <c r="BZ20" s="69" t="str">
        <f t="shared" si="5"/>
        <v>Informe de migración a y plataforma tecnológica operando en última versión estable.</v>
      </c>
      <c r="CA20" s="69"/>
    </row>
    <row r="21" spans="1:79" ht="61.5" customHeight="1" x14ac:dyDescent="0.25">
      <c r="A21" s="59" t="s">
        <v>813</v>
      </c>
      <c r="B21" s="26" t="s">
        <v>27</v>
      </c>
      <c r="C21" s="26" t="str">
        <f>+VLOOKUP(B21,[1]Listas!$A$2:$B$5,2,FALSE)</f>
        <v>PerUno</v>
      </c>
      <c r="D21" s="26" t="s">
        <v>39</v>
      </c>
      <c r="E21" s="26" t="str">
        <f>+VLOOKUP(D21,[1]Listas!$E$1:$F$11,2,FALSE)</f>
        <v>ObjTres</v>
      </c>
      <c r="F21" s="26" t="s">
        <v>223</v>
      </c>
      <c r="G21" s="26" t="s">
        <v>922</v>
      </c>
      <c r="H21" s="26" t="s">
        <v>466</v>
      </c>
      <c r="I21" s="26" t="s">
        <v>510</v>
      </c>
      <c r="J21" s="26" t="s">
        <v>511</v>
      </c>
      <c r="K21" s="49" t="s">
        <v>512</v>
      </c>
      <c r="L21" s="26" t="s">
        <v>910</v>
      </c>
      <c r="M21" s="26" t="s">
        <v>911</v>
      </c>
      <c r="N21" s="28">
        <v>43922</v>
      </c>
      <c r="O21" s="28">
        <v>44074</v>
      </c>
      <c r="P21" s="29"/>
      <c r="Q21" s="26"/>
      <c r="R21" s="49">
        <v>100</v>
      </c>
      <c r="S21" s="26"/>
      <c r="T21" s="26"/>
      <c r="U21" s="26"/>
      <c r="V21" s="26"/>
      <c r="W21" s="26"/>
      <c r="X21" s="26"/>
      <c r="Y21" s="26"/>
      <c r="Z21" s="26"/>
      <c r="AA21" s="26"/>
      <c r="AB21" s="26"/>
      <c r="AC21" s="26" t="s">
        <v>317</v>
      </c>
      <c r="AD21" s="26"/>
      <c r="AE21" s="26"/>
      <c r="AF21" s="26"/>
      <c r="AG21" s="26"/>
      <c r="AH21" s="26"/>
      <c r="AI21" s="26"/>
      <c r="AJ21" s="26"/>
      <c r="AK21" s="26"/>
      <c r="AL21" s="26"/>
      <c r="AM21" s="26"/>
      <c r="AN21" s="26"/>
      <c r="AO21" s="26"/>
      <c r="AP21" s="26"/>
      <c r="AQ21" s="26"/>
      <c r="AR21" s="26"/>
      <c r="AS21" s="26" t="s">
        <v>317</v>
      </c>
      <c r="AT21" s="26"/>
      <c r="AU21" s="49"/>
      <c r="AV21" s="26"/>
      <c r="AW21" s="26" t="s">
        <v>200</v>
      </c>
      <c r="AX21" s="26" t="str">
        <f>+VLOOKUP(AW21,[1]Listas!$L$2:$M$8,2,FALSE)</f>
        <v>NA</v>
      </c>
      <c r="AY21" s="26" t="s">
        <v>200</v>
      </c>
      <c r="AZ21" s="26" t="s">
        <v>149</v>
      </c>
      <c r="BA21" s="26" t="str">
        <f>+VLOOKUP(AZ21,[1]Listas!$AA$2:$AB$10,2,FALSE)</f>
        <v>DTIC</v>
      </c>
      <c r="BB21" s="26" t="s">
        <v>152</v>
      </c>
      <c r="BC21" s="69" t="s">
        <v>1033</v>
      </c>
      <c r="BD21" s="69"/>
      <c r="BE21" s="69"/>
      <c r="BF21" s="93">
        <f t="shared" si="0"/>
        <v>43922</v>
      </c>
      <c r="BG21" s="93">
        <f t="shared" si="1"/>
        <v>44074</v>
      </c>
      <c r="BH21" s="69" t="str">
        <f>+IF(OR(BG21&lt;=Listas!$AH$2,BF21&lt;=Listas!$AH$2),"Programado","No programado")</f>
        <v>No programado</v>
      </c>
      <c r="BI21" s="69"/>
      <c r="BJ21" s="69"/>
      <c r="BK21" s="69" t="str">
        <f t="shared" si="2"/>
        <v/>
      </c>
      <c r="BL21" s="69"/>
      <c r="BM21" s="69" t="str">
        <f>+IF(OR(AND(BG21&gt;Listas!$AH$2,BG21&lt;=Listas!$AH$3),AND(BF21&lt;=Listas!$AH$3,BG21&gt;=Listas!$AH$3)),"Programado","No programado")</f>
        <v>Programado</v>
      </c>
      <c r="BN21" s="69"/>
      <c r="BO21" s="69"/>
      <c r="BP21" s="69" t="str">
        <f t="shared" si="3"/>
        <v>Procesos de gestión de DGTIC aprobados y adoptados.</v>
      </c>
      <c r="BQ21" s="69"/>
      <c r="BR21" s="69" t="str">
        <f>+IF(OR(AND(BG21&gt;Listas!$AH$3,BG21&lt;=Listas!$AH$4),AND(BF21&lt;=Listas!$AH$4,BG21&gt;=Listas!$AH$4)),"Programado","No programado")</f>
        <v>Programado</v>
      </c>
      <c r="BS21" s="69"/>
      <c r="BT21" s="69"/>
      <c r="BU21" s="69" t="str">
        <f t="shared" si="4"/>
        <v>Procesos de gestión de DGTIC aprobados y adoptados.</v>
      </c>
      <c r="BV21" s="69"/>
      <c r="BW21" s="69" t="str">
        <f>IF(BG21&gt;Listas!$AH$4,"Programado","No programado")</f>
        <v>No programado</v>
      </c>
      <c r="BX21" s="69"/>
      <c r="BY21" s="69"/>
      <c r="BZ21" s="69" t="str">
        <f t="shared" si="5"/>
        <v/>
      </c>
      <c r="CA21" s="69"/>
    </row>
    <row r="22" spans="1:79" ht="61.5" customHeight="1" x14ac:dyDescent="0.25">
      <c r="A22" s="59" t="s">
        <v>751</v>
      </c>
      <c r="B22" s="26" t="s">
        <v>27</v>
      </c>
      <c r="C22" s="26" t="str">
        <f>+VLOOKUP(B22,[1]Listas!$A$2:$B$5,2,FALSE)</f>
        <v>PerUno</v>
      </c>
      <c r="D22" s="26" t="s">
        <v>39</v>
      </c>
      <c r="E22" s="26" t="str">
        <f>+VLOOKUP(D22,[1]Listas!$E$1:$F$11,2,FALSE)</f>
        <v>ObjTres</v>
      </c>
      <c r="F22" s="26" t="s">
        <v>223</v>
      </c>
      <c r="G22" s="26" t="s">
        <v>946</v>
      </c>
      <c r="H22" s="26" t="s">
        <v>466</v>
      </c>
      <c r="I22" s="26" t="s">
        <v>947</v>
      </c>
      <c r="J22" s="26" t="s">
        <v>948</v>
      </c>
      <c r="K22" s="49" t="s">
        <v>513</v>
      </c>
      <c r="L22" s="26" t="s">
        <v>466</v>
      </c>
      <c r="M22" s="26" t="s">
        <v>911</v>
      </c>
      <c r="N22" s="28">
        <v>43983</v>
      </c>
      <c r="O22" s="28">
        <v>44074</v>
      </c>
      <c r="P22" s="29"/>
      <c r="Q22" s="26"/>
      <c r="R22" s="49">
        <v>100</v>
      </c>
      <c r="S22" s="26"/>
      <c r="T22" s="26"/>
      <c r="U22" s="26"/>
      <c r="V22" s="26"/>
      <c r="W22" s="26"/>
      <c r="X22" s="26"/>
      <c r="Y22" s="26"/>
      <c r="Z22" s="26"/>
      <c r="AA22" s="26"/>
      <c r="AB22" s="26"/>
      <c r="AC22" s="26" t="s">
        <v>317</v>
      </c>
      <c r="AD22" s="26"/>
      <c r="AE22" s="26"/>
      <c r="AF22" s="26"/>
      <c r="AG22" s="26"/>
      <c r="AH22" s="26"/>
      <c r="AI22" s="26"/>
      <c r="AJ22" s="26"/>
      <c r="AK22" s="26"/>
      <c r="AL22" s="26"/>
      <c r="AM22" s="26"/>
      <c r="AN22" s="26"/>
      <c r="AO22" s="26"/>
      <c r="AP22" s="26"/>
      <c r="AQ22" s="26"/>
      <c r="AR22" s="26"/>
      <c r="AS22" s="26" t="s">
        <v>317</v>
      </c>
      <c r="AT22" s="26"/>
      <c r="AU22" s="49"/>
      <c r="AV22" s="26"/>
      <c r="AW22" s="26" t="s">
        <v>200</v>
      </c>
      <c r="AX22" s="26" t="str">
        <f>+VLOOKUP(AW22,[1]Listas!$L$2:$M$8,2,FALSE)</f>
        <v>NA</v>
      </c>
      <c r="AY22" s="26" t="s">
        <v>200</v>
      </c>
      <c r="AZ22" s="26" t="s">
        <v>149</v>
      </c>
      <c r="BA22" s="26" t="str">
        <f>+VLOOKUP(AZ22,[1]Listas!$AA$2:$AB$10,2,FALSE)</f>
        <v>DTIC</v>
      </c>
      <c r="BB22" s="26" t="s">
        <v>151</v>
      </c>
      <c r="BC22" s="69" t="s">
        <v>1033</v>
      </c>
      <c r="BD22" s="69"/>
      <c r="BE22" s="69"/>
      <c r="BF22" s="93">
        <f t="shared" si="0"/>
        <v>43983</v>
      </c>
      <c r="BG22" s="93">
        <f t="shared" si="1"/>
        <v>44074</v>
      </c>
      <c r="BH22" s="69" t="str">
        <f>+IF(OR(BG22&lt;=Listas!$AH$2,BF22&lt;=Listas!$AH$2),"Programado","No programado")</f>
        <v>No programado</v>
      </c>
      <c r="BI22" s="69"/>
      <c r="BJ22" s="69"/>
      <c r="BK22" s="69" t="str">
        <f t="shared" si="2"/>
        <v/>
      </c>
      <c r="BL22" s="69"/>
      <c r="BM22" s="69" t="str">
        <f>+IF(OR(AND(BG22&gt;Listas!$AH$2,BG22&lt;=Listas!$AH$3),AND(BF22&lt;=Listas!$AH$3,BG22&gt;=Listas!$AH$3)),"Programado","No programado")</f>
        <v>Programado</v>
      </c>
      <c r="BN22" s="69"/>
      <c r="BO22" s="69"/>
      <c r="BP22" s="69" t="str">
        <f t="shared" si="3"/>
        <v>Propuesta de ajuste organizacional de la planta actual de la DGTIC</v>
      </c>
      <c r="BQ22" s="69"/>
      <c r="BR22" s="69" t="str">
        <f>+IF(OR(AND(BG22&gt;Listas!$AH$3,BG22&lt;=Listas!$AH$4),AND(BF22&lt;=Listas!$AH$4,BG22&gt;=Listas!$AH$4)),"Programado","No programado")</f>
        <v>Programado</v>
      </c>
      <c r="BS22" s="69"/>
      <c r="BT22" s="69"/>
      <c r="BU22" s="69" t="str">
        <f t="shared" si="4"/>
        <v>Propuesta de ajuste organizacional de la planta actual de la DGTIC</v>
      </c>
      <c r="BV22" s="69"/>
      <c r="BW22" s="69" t="str">
        <f>IF(BG22&gt;Listas!$AH$4,"Programado","No programado")</f>
        <v>No programado</v>
      </c>
      <c r="BX22" s="69"/>
      <c r="BY22" s="69"/>
      <c r="BZ22" s="69" t="str">
        <f t="shared" si="5"/>
        <v/>
      </c>
      <c r="CA22" s="69"/>
    </row>
    <row r="23" spans="1:79" ht="61.5" customHeight="1" x14ac:dyDescent="0.25">
      <c r="A23" s="59" t="s">
        <v>813</v>
      </c>
      <c r="B23" s="26" t="s">
        <v>27</v>
      </c>
      <c r="C23" s="26" t="str">
        <f>+VLOOKUP(B23,[1]Listas!$A$2:$B$5,2,FALSE)</f>
        <v>PerUno</v>
      </c>
      <c r="D23" s="26" t="s">
        <v>39</v>
      </c>
      <c r="E23" s="26" t="str">
        <f>+VLOOKUP(D23,[1]Listas!$E$1:$F$11,2,FALSE)</f>
        <v>ObjTres</v>
      </c>
      <c r="F23" s="26" t="s">
        <v>224</v>
      </c>
      <c r="G23" s="26" t="s">
        <v>531</v>
      </c>
      <c r="H23" s="26" t="s">
        <v>466</v>
      </c>
      <c r="I23" s="26" t="s">
        <v>532</v>
      </c>
      <c r="J23" s="26" t="s">
        <v>533</v>
      </c>
      <c r="K23" s="49" t="s">
        <v>531</v>
      </c>
      <c r="L23" s="26" t="s">
        <v>923</v>
      </c>
      <c r="M23" s="26" t="s">
        <v>925</v>
      </c>
      <c r="N23" s="28">
        <v>43871</v>
      </c>
      <c r="O23" s="28">
        <v>44120</v>
      </c>
      <c r="P23" s="29"/>
      <c r="Q23" s="26"/>
      <c r="R23" s="49">
        <v>100</v>
      </c>
      <c r="S23" s="26"/>
      <c r="T23" s="26"/>
      <c r="U23" s="26"/>
      <c r="V23" s="26"/>
      <c r="W23" s="26"/>
      <c r="X23" s="26"/>
      <c r="Y23" s="26"/>
      <c r="Z23" s="26"/>
      <c r="AA23" s="26"/>
      <c r="AB23" s="26" t="s">
        <v>317</v>
      </c>
      <c r="AC23" s="26" t="s">
        <v>317</v>
      </c>
      <c r="AD23" s="26"/>
      <c r="AE23" s="26"/>
      <c r="AF23" s="26"/>
      <c r="AG23" s="26"/>
      <c r="AH23" s="26"/>
      <c r="AI23" s="26"/>
      <c r="AJ23" s="26" t="s">
        <v>317</v>
      </c>
      <c r="AK23" s="49" t="s">
        <v>317</v>
      </c>
      <c r="AL23" s="26"/>
      <c r="AM23" s="26"/>
      <c r="AN23" s="26"/>
      <c r="AO23" s="26"/>
      <c r="AP23" s="26"/>
      <c r="AQ23" s="26"/>
      <c r="AR23" s="26"/>
      <c r="AS23" s="26" t="s">
        <v>317</v>
      </c>
      <c r="AT23" s="26"/>
      <c r="AU23" s="49"/>
      <c r="AV23" s="26"/>
      <c r="AW23" s="26" t="s">
        <v>200</v>
      </c>
      <c r="AX23" s="26" t="str">
        <f>+VLOOKUP(AW23,[1]Listas!$L$2:$M$8,2,FALSE)</f>
        <v>NA</v>
      </c>
      <c r="AY23" s="26" t="s">
        <v>200</v>
      </c>
      <c r="AZ23" s="26" t="s">
        <v>149</v>
      </c>
      <c r="BA23" s="26" t="str">
        <f>+VLOOKUP(AZ23,[1]Listas!$AA$2:$AB$10,2,FALSE)</f>
        <v>DTIC</v>
      </c>
      <c r="BB23" s="26" t="s">
        <v>151</v>
      </c>
      <c r="BC23" s="69" t="s">
        <v>1034</v>
      </c>
      <c r="BD23" s="69"/>
      <c r="BE23" s="69"/>
      <c r="BF23" s="93">
        <f t="shared" si="0"/>
        <v>43871</v>
      </c>
      <c r="BG23" s="93">
        <f t="shared" si="1"/>
        <v>44120</v>
      </c>
      <c r="BH23" s="69" t="str">
        <f>+IF(OR(BG23&lt;=Listas!$AH$2,BF23&lt;=Listas!$AH$2),"Programado","No programado")</f>
        <v>Programado</v>
      </c>
      <c r="BI23" s="69" t="s">
        <v>1347</v>
      </c>
      <c r="BJ23" s="69" t="s">
        <v>1334</v>
      </c>
      <c r="BK23" s="69" t="str">
        <f t="shared" si="2"/>
        <v>Orfeo en operación</v>
      </c>
      <c r="BL23" s="69" t="s">
        <v>1348</v>
      </c>
      <c r="BM23" s="69" t="str">
        <f>+IF(OR(AND(BG23&gt;Listas!$AH$2,BG23&lt;=Listas!$AH$3),AND(BF23&lt;=Listas!$AH$3,BG23&gt;=Listas!$AH$3)),"Programado","No programado")</f>
        <v>Programado</v>
      </c>
      <c r="BN23" s="69"/>
      <c r="BO23" s="69"/>
      <c r="BP23" s="69" t="str">
        <f t="shared" si="3"/>
        <v>Orfeo en operación</v>
      </c>
      <c r="BQ23" s="69"/>
      <c r="BR23" s="69" t="str">
        <f>+IF(OR(AND(BG23&gt;Listas!$AH$3,BG23&lt;=Listas!$AH$4),AND(BF23&lt;=Listas!$AH$4,BG23&gt;=Listas!$AH$4)),"Programado","No programado")</f>
        <v>Programado</v>
      </c>
      <c r="BS23" s="69"/>
      <c r="BT23" s="69"/>
      <c r="BU23" s="69" t="str">
        <f t="shared" si="4"/>
        <v>Orfeo en operación</v>
      </c>
      <c r="BV23" s="69"/>
      <c r="BW23" s="69" t="str">
        <f>IF(BG23&gt;Listas!$AH$4,"Programado","No programado")</f>
        <v>Programado</v>
      </c>
      <c r="BX23" s="69"/>
      <c r="BY23" s="69"/>
      <c r="BZ23" s="69" t="str">
        <f t="shared" si="5"/>
        <v>Orfeo en operación</v>
      </c>
      <c r="CA23" s="69"/>
    </row>
    <row r="24" spans="1:79" ht="61.5" customHeight="1" x14ac:dyDescent="0.25">
      <c r="A24" s="59" t="s">
        <v>812</v>
      </c>
      <c r="B24" s="26" t="s">
        <v>27</v>
      </c>
      <c r="C24" s="26" t="str">
        <f>+VLOOKUP(B24,[1]Listas!$A$2:$B$5,2,FALSE)</f>
        <v>PerUno</v>
      </c>
      <c r="D24" s="26" t="s">
        <v>39</v>
      </c>
      <c r="E24" s="26" t="str">
        <f>+VLOOKUP(D24,[1]Listas!$E$1:$F$11,2,FALSE)</f>
        <v>ObjTres</v>
      </c>
      <c r="F24" s="26" t="s">
        <v>224</v>
      </c>
      <c r="G24" s="26" t="s">
        <v>542</v>
      </c>
      <c r="H24" s="26" t="s">
        <v>466</v>
      </c>
      <c r="I24" s="26" t="s">
        <v>926</v>
      </c>
      <c r="J24" s="26" t="s">
        <v>927</v>
      </c>
      <c r="K24" s="49" t="s">
        <v>928</v>
      </c>
      <c r="L24" s="26" t="s">
        <v>923</v>
      </c>
      <c r="M24" s="26" t="s">
        <v>929</v>
      </c>
      <c r="N24" s="28">
        <v>43862</v>
      </c>
      <c r="O24" s="28">
        <v>44196</v>
      </c>
      <c r="P24" s="29"/>
      <c r="Q24" s="26"/>
      <c r="R24" s="49">
        <v>100</v>
      </c>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49"/>
      <c r="AV24" s="26"/>
      <c r="AW24" s="26" t="s">
        <v>200</v>
      </c>
      <c r="AX24" s="26" t="str">
        <f>+VLOOKUP(AW24,[1]Listas!$L$2:$M$8,2,FALSE)</f>
        <v>NA</v>
      </c>
      <c r="AY24" s="26" t="s">
        <v>200</v>
      </c>
      <c r="AZ24" s="26" t="s">
        <v>149</v>
      </c>
      <c r="BA24" s="26" t="str">
        <f>+VLOOKUP(AZ24,[1]Listas!$AA$2:$AB$10,2,FALSE)</f>
        <v>DTIC</v>
      </c>
      <c r="BB24" s="26" t="s">
        <v>151</v>
      </c>
      <c r="BC24" s="69" t="s">
        <v>1034</v>
      </c>
      <c r="BD24" s="69"/>
      <c r="BE24" s="69"/>
      <c r="BF24" s="93">
        <f t="shared" si="0"/>
        <v>43862</v>
      </c>
      <c r="BG24" s="93">
        <f t="shared" si="1"/>
        <v>44196</v>
      </c>
      <c r="BH24" s="69" t="str">
        <f>+IF(OR(BG24&lt;=Listas!$AH$2,BF24&lt;=Listas!$AH$2),"Programado","No programado")</f>
        <v>Programado</v>
      </c>
      <c r="BI24" s="69" t="s">
        <v>1349</v>
      </c>
      <c r="BJ24" s="69" t="s">
        <v>1334</v>
      </c>
      <c r="BK24" s="69" t="str">
        <f t="shared" si="2"/>
        <v>Solución tecnológica que soporte el proceso de compra de cartera implementado</v>
      </c>
      <c r="BL24" s="69" t="s">
        <v>1350</v>
      </c>
      <c r="BM24" s="69" t="str">
        <f>+IF(OR(AND(BG24&gt;Listas!$AH$2,BG24&lt;=Listas!$AH$3),AND(BF24&lt;=Listas!$AH$3,BG24&gt;=Listas!$AH$3)),"Programado","No programado")</f>
        <v>Programado</v>
      </c>
      <c r="BN24" s="69"/>
      <c r="BO24" s="69"/>
      <c r="BP24" s="69" t="str">
        <f t="shared" si="3"/>
        <v>Solución tecnológica que soporte el proceso de compra de cartera implementado</v>
      </c>
      <c r="BQ24" s="69"/>
      <c r="BR24" s="69" t="str">
        <f>+IF(OR(AND(BG24&gt;Listas!$AH$3,BG24&lt;=Listas!$AH$4),AND(BF24&lt;=Listas!$AH$4,BG24&gt;=Listas!$AH$4)),"Programado","No programado")</f>
        <v>Programado</v>
      </c>
      <c r="BS24" s="69"/>
      <c r="BT24" s="69"/>
      <c r="BU24" s="69" t="str">
        <f t="shared" si="4"/>
        <v>Solución tecnológica que soporte el proceso de compra de cartera implementado</v>
      </c>
      <c r="BV24" s="69"/>
      <c r="BW24" s="69" t="str">
        <f>IF(BG24&gt;Listas!$AH$4,"Programado","No programado")</f>
        <v>Programado</v>
      </c>
      <c r="BX24" s="69"/>
      <c r="BY24" s="69"/>
      <c r="BZ24" s="69" t="str">
        <f t="shared" si="5"/>
        <v>Solución tecnológica que soporte el proceso de compra de cartera implementado</v>
      </c>
      <c r="CA24" s="69"/>
    </row>
    <row r="25" spans="1:79" ht="61.5" customHeight="1" x14ac:dyDescent="0.25">
      <c r="A25" s="59"/>
      <c r="B25" s="26" t="s">
        <v>27</v>
      </c>
      <c r="C25" s="26" t="str">
        <f>+VLOOKUP(B25,[1]Listas!$A$2:$B$5,2,FALSE)</f>
        <v>PerUno</v>
      </c>
      <c r="D25" s="26" t="s">
        <v>39</v>
      </c>
      <c r="E25" s="26"/>
      <c r="F25" s="26" t="s">
        <v>224</v>
      </c>
      <c r="G25" s="26" t="s">
        <v>1009</v>
      </c>
      <c r="H25" s="26" t="s">
        <v>466</v>
      </c>
      <c r="I25" s="26" t="s">
        <v>930</v>
      </c>
      <c r="J25" s="26" t="s">
        <v>931</v>
      </c>
      <c r="K25" s="49" t="s">
        <v>932</v>
      </c>
      <c r="L25" s="26" t="s">
        <v>923</v>
      </c>
      <c r="M25" s="26" t="s">
        <v>929</v>
      </c>
      <c r="N25" s="28">
        <v>43862</v>
      </c>
      <c r="O25" s="28">
        <v>44196</v>
      </c>
      <c r="P25" s="29"/>
      <c r="Q25" s="26"/>
      <c r="R25" s="49">
        <v>100</v>
      </c>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49"/>
      <c r="AV25" s="26"/>
      <c r="AW25" s="26" t="s">
        <v>200</v>
      </c>
      <c r="AX25" s="26" t="str">
        <f>+VLOOKUP(AW25,[1]Listas!$L$2:$M$8,2,FALSE)</f>
        <v>NA</v>
      </c>
      <c r="AY25" s="26" t="s">
        <v>200</v>
      </c>
      <c r="AZ25" s="26" t="s">
        <v>149</v>
      </c>
      <c r="BA25" s="26" t="str">
        <f>+VLOOKUP(AZ25,[1]Listas!$AA$2:$AB$10,2,FALSE)</f>
        <v>DTIC</v>
      </c>
      <c r="BB25" s="26" t="s">
        <v>151</v>
      </c>
      <c r="BC25" s="69" t="s">
        <v>1034</v>
      </c>
      <c r="BD25" s="69"/>
      <c r="BE25" s="69"/>
      <c r="BF25" s="93">
        <f t="shared" si="0"/>
        <v>43862</v>
      </c>
      <c r="BG25" s="93">
        <f t="shared" si="1"/>
        <v>44196</v>
      </c>
      <c r="BH25" s="69" t="str">
        <f>+IF(OR(BG25&lt;=Listas!$AH$2,BF25&lt;=Listas!$AH$2),"Programado","No programado")</f>
        <v>Programado</v>
      </c>
      <c r="BI25" s="69" t="s">
        <v>1351</v>
      </c>
      <c r="BJ25" s="69" t="s">
        <v>1334</v>
      </c>
      <c r="BK25" s="69" t="str">
        <f t="shared" si="2"/>
        <v>Soluciones tecnológicas para fortalecer&lt; los proceso de recobros, reclamaciones y  reconocimiento y liquidación de UPC implementada</v>
      </c>
      <c r="BL25" s="69" t="s">
        <v>1352</v>
      </c>
      <c r="BM25" s="69" t="str">
        <f>+IF(OR(AND(BG25&gt;Listas!$AH$2,BG25&lt;=Listas!$AH$3),AND(BF25&lt;=Listas!$AH$3,BG25&gt;=Listas!$AH$3)),"Programado","No programado")</f>
        <v>Programado</v>
      </c>
      <c r="BN25" s="69"/>
      <c r="BO25" s="69"/>
      <c r="BP25" s="69" t="str">
        <f t="shared" si="3"/>
        <v>Soluciones tecnológicas para fortalecer&lt; los proceso de recobros, reclamaciones y  reconocimiento y liquidación de UPC implementada</v>
      </c>
      <c r="BQ25" s="69"/>
      <c r="BR25" s="69" t="str">
        <f>+IF(OR(AND(BG25&gt;Listas!$AH$3,BG25&lt;=Listas!$AH$4),AND(BF25&lt;=Listas!$AH$4,BG25&gt;=Listas!$AH$4)),"Programado","No programado")</f>
        <v>Programado</v>
      </c>
      <c r="BS25" s="69"/>
      <c r="BT25" s="69"/>
      <c r="BU25" s="69" t="str">
        <f t="shared" si="4"/>
        <v>Soluciones tecnológicas para fortalecer&lt; los proceso de recobros, reclamaciones y  reconocimiento y liquidación de UPC implementada</v>
      </c>
      <c r="BV25" s="69"/>
      <c r="BW25" s="69" t="str">
        <f>IF(BG25&gt;Listas!$AH$4,"Programado","No programado")</f>
        <v>Programado</v>
      </c>
      <c r="BX25" s="69"/>
      <c r="BY25" s="69"/>
      <c r="BZ25" s="69" t="str">
        <f t="shared" si="5"/>
        <v>Soluciones tecnológicas para fortalecer&lt; los proceso de recobros, reclamaciones y  reconocimiento y liquidación de UPC implementada</v>
      </c>
      <c r="CA25" s="69"/>
    </row>
    <row r="26" spans="1:79" ht="61.5" customHeight="1" x14ac:dyDescent="0.25">
      <c r="A26" s="59" t="s">
        <v>557</v>
      </c>
      <c r="B26" s="26" t="s">
        <v>27</v>
      </c>
      <c r="C26" s="26" t="str">
        <f>+VLOOKUP(B26,[1]Listas!$A$2:$B$5,2,FALSE)</f>
        <v>PerUno</v>
      </c>
      <c r="D26" s="26" t="s">
        <v>39</v>
      </c>
      <c r="E26" s="26" t="str">
        <f>+VLOOKUP(D26,[1]Listas!$E$1:$F$11,2,FALSE)</f>
        <v>ObjTres</v>
      </c>
      <c r="F26" s="26" t="s">
        <v>224</v>
      </c>
      <c r="G26" s="26" t="s">
        <v>727</v>
      </c>
      <c r="H26" s="26" t="s">
        <v>466</v>
      </c>
      <c r="I26" s="26" t="s">
        <v>728</v>
      </c>
      <c r="J26" s="26" t="s">
        <v>1160</v>
      </c>
      <c r="K26" s="49" t="s">
        <v>729</v>
      </c>
      <c r="L26" s="26" t="s">
        <v>933</v>
      </c>
      <c r="M26" s="26" t="s">
        <v>911</v>
      </c>
      <c r="N26" s="28">
        <v>44054</v>
      </c>
      <c r="O26" s="28">
        <v>44196</v>
      </c>
      <c r="P26" s="29"/>
      <c r="Q26" s="26"/>
      <c r="R26" s="49">
        <v>50</v>
      </c>
      <c r="S26" s="26"/>
      <c r="T26" s="26"/>
      <c r="U26" s="26"/>
      <c r="V26" s="26"/>
      <c r="W26" s="26" t="s">
        <v>317</v>
      </c>
      <c r="X26" s="26" t="s">
        <v>317</v>
      </c>
      <c r="Y26" s="26"/>
      <c r="Z26" s="26"/>
      <c r="AA26" s="26" t="s">
        <v>317</v>
      </c>
      <c r="AB26" s="26"/>
      <c r="AC26" s="26" t="s">
        <v>317</v>
      </c>
      <c r="AD26" s="26"/>
      <c r="AE26" s="26"/>
      <c r="AF26" s="26"/>
      <c r="AG26" s="26"/>
      <c r="AH26" s="26"/>
      <c r="AI26" s="26"/>
      <c r="AJ26" s="26"/>
      <c r="AK26" s="49" t="s">
        <v>317</v>
      </c>
      <c r="AL26" s="26"/>
      <c r="AM26" s="26"/>
      <c r="AN26" s="26"/>
      <c r="AO26" s="26"/>
      <c r="AP26" s="26"/>
      <c r="AQ26" s="26"/>
      <c r="AR26" s="26"/>
      <c r="AS26" s="26" t="s">
        <v>317</v>
      </c>
      <c r="AT26" s="26"/>
      <c r="AU26" s="49"/>
      <c r="AV26" s="26"/>
      <c r="AW26" s="26" t="s">
        <v>200</v>
      </c>
      <c r="AX26" s="26" t="str">
        <f>+VLOOKUP(AW26,[1]Listas!$L$2:$M$8,2,FALSE)</f>
        <v>NA</v>
      </c>
      <c r="AY26" s="26" t="s">
        <v>200</v>
      </c>
      <c r="AZ26" s="26" t="s">
        <v>149</v>
      </c>
      <c r="BA26" s="26" t="str">
        <f>+VLOOKUP(AZ26,[1]Listas!$AA$2:$AB$10,2,FALSE)</f>
        <v>DTIC</v>
      </c>
      <c r="BB26" s="26" t="s">
        <v>150</v>
      </c>
      <c r="BC26" s="69" t="s">
        <v>1033</v>
      </c>
      <c r="BD26" s="69"/>
      <c r="BE26" s="69"/>
      <c r="BF26" s="93">
        <f t="shared" si="0"/>
        <v>44054</v>
      </c>
      <c r="BG26" s="93">
        <f t="shared" si="1"/>
        <v>44196</v>
      </c>
      <c r="BH26" s="69" t="str">
        <f>+IF(OR(BG26&lt;=Listas!$AH$2,BF26&lt;=Listas!$AH$2),"Programado","No programado")</f>
        <v>No programado</v>
      </c>
      <c r="BI26" s="69"/>
      <c r="BJ26" s="69"/>
      <c r="BK26" s="69" t="str">
        <f t="shared" si="2"/>
        <v/>
      </c>
      <c r="BL26" s="69"/>
      <c r="BM26" s="69" t="str">
        <f>+IF(OR(AND(BG26&gt;Listas!$AH$2,BG26&lt;=Listas!$AH$3),AND(BF26&lt;=Listas!$AH$3,BG26&gt;=Listas!$AH$3)),"Programado","No programado")</f>
        <v>No programado</v>
      </c>
      <c r="BN26" s="69"/>
      <c r="BO26" s="69"/>
      <c r="BP26" s="69" t="str">
        <f t="shared" si="3"/>
        <v/>
      </c>
      <c r="BQ26" s="69"/>
      <c r="BR26" s="69" t="str">
        <f>+IF(OR(AND(BG26&gt;Listas!$AH$3,BG26&lt;=Listas!$AH$4),AND(BF26&lt;=Listas!$AH$4,BG26&gt;=Listas!$AH$4)),"Programado","No programado")</f>
        <v>Programado</v>
      </c>
      <c r="BS26" s="69"/>
      <c r="BT26" s="69"/>
      <c r="BU26" s="69" t="str">
        <f t="shared" si="4"/>
        <v>Mecanismos que soportan el proceso de gestión de afiliados Fortalecidos en construcción (Fecha estimada de terminación 22/03/2021)</v>
      </c>
      <c r="BV26" s="69"/>
      <c r="BW26" s="69" t="str">
        <f>IF(BG26&gt;Listas!$AH$4,"Programado","No programado")</f>
        <v>Programado</v>
      </c>
      <c r="BX26" s="69"/>
      <c r="BY26" s="69"/>
      <c r="BZ26" s="69" t="str">
        <f t="shared" si="5"/>
        <v>Mecanismos que soportan el proceso de gestión de afiliados Fortalecidos en construcción (Fecha estimada de terminación 22/03/2021)</v>
      </c>
      <c r="CA26" s="69"/>
    </row>
    <row r="27" spans="1:79" ht="61.5" customHeight="1" x14ac:dyDescent="0.25">
      <c r="A27" s="59" t="s">
        <v>808</v>
      </c>
      <c r="B27" s="26" t="s">
        <v>27</v>
      </c>
      <c r="C27" s="26" t="str">
        <f>+VLOOKUP(B27,[1]Listas!$A$2:$B$5,2,FALSE)</f>
        <v>PerUno</v>
      </c>
      <c r="D27" s="26" t="s">
        <v>39</v>
      </c>
      <c r="E27" s="26" t="str">
        <f>+VLOOKUP(D27,[1]Listas!$E$1:$F$11,2,FALSE)</f>
        <v>ObjTres</v>
      </c>
      <c r="F27" s="26" t="s">
        <v>224</v>
      </c>
      <c r="G27" s="26" t="s">
        <v>727</v>
      </c>
      <c r="H27" s="26" t="s">
        <v>466</v>
      </c>
      <c r="I27" s="26" t="s">
        <v>730</v>
      </c>
      <c r="J27" s="26" t="s">
        <v>1160</v>
      </c>
      <c r="K27" s="49" t="s">
        <v>943</v>
      </c>
      <c r="L27" s="26" t="s">
        <v>933</v>
      </c>
      <c r="M27" s="26" t="s">
        <v>911</v>
      </c>
      <c r="N27" s="28">
        <v>43831</v>
      </c>
      <c r="O27" s="28">
        <v>44196</v>
      </c>
      <c r="P27" s="29"/>
      <c r="Q27" s="26"/>
      <c r="R27" s="49">
        <v>50</v>
      </c>
      <c r="S27" s="26"/>
      <c r="T27" s="26"/>
      <c r="U27" s="26"/>
      <c r="V27" s="26"/>
      <c r="W27" s="26"/>
      <c r="X27" s="26" t="s">
        <v>317</v>
      </c>
      <c r="Y27" s="26"/>
      <c r="Z27" s="26"/>
      <c r="AA27" s="26"/>
      <c r="AB27" s="26"/>
      <c r="AC27" s="26" t="s">
        <v>317</v>
      </c>
      <c r="AD27" s="26"/>
      <c r="AE27" s="26"/>
      <c r="AF27" s="26"/>
      <c r="AG27" s="26"/>
      <c r="AH27" s="26"/>
      <c r="AI27" s="26"/>
      <c r="AJ27" s="26"/>
      <c r="AK27" s="26"/>
      <c r="AL27" s="26"/>
      <c r="AM27" s="26"/>
      <c r="AN27" s="26"/>
      <c r="AO27" s="26"/>
      <c r="AP27" s="26"/>
      <c r="AQ27" s="26"/>
      <c r="AR27" s="26"/>
      <c r="AS27" s="26" t="s">
        <v>317</v>
      </c>
      <c r="AT27" s="26"/>
      <c r="AU27" s="49"/>
      <c r="AV27" s="26"/>
      <c r="AW27" s="26" t="s">
        <v>200</v>
      </c>
      <c r="AX27" s="26" t="str">
        <f>+VLOOKUP(AW27,[1]Listas!$L$2:$M$8,2,FALSE)</f>
        <v>NA</v>
      </c>
      <c r="AY27" s="26" t="s">
        <v>200</v>
      </c>
      <c r="AZ27" s="26" t="s">
        <v>149</v>
      </c>
      <c r="BA27" s="26" t="str">
        <f>+VLOOKUP(AZ27,[1]Listas!$AA$2:$AB$10,2,FALSE)</f>
        <v>DTIC</v>
      </c>
      <c r="BB27" s="26" t="s">
        <v>150</v>
      </c>
      <c r="BC27" s="69" t="s">
        <v>1034</v>
      </c>
      <c r="BD27" s="69"/>
      <c r="BE27" s="69"/>
      <c r="BF27" s="93">
        <f t="shared" si="0"/>
        <v>43831</v>
      </c>
      <c r="BG27" s="93">
        <f t="shared" si="1"/>
        <v>44196</v>
      </c>
      <c r="BH27" s="69" t="str">
        <f>+IF(OR(BG27&lt;=Listas!$AH$2,BF27&lt;=Listas!$AH$2),"Programado","No programado")</f>
        <v>Programado</v>
      </c>
      <c r="BI27" s="69" t="s">
        <v>1353</v>
      </c>
      <c r="BJ27" s="69" t="s">
        <v>1331</v>
      </c>
      <c r="BK27" s="69" t="str">
        <f t="shared" si="2"/>
        <v>Documento de requerimientos funcionales y tecnológicos para los web Services. 
Documentación técnica de los web Services definidos.</v>
      </c>
      <c r="BL27" s="69" t="s">
        <v>1341</v>
      </c>
      <c r="BM27" s="69" t="str">
        <f>+IF(OR(AND(BG27&gt;Listas!$AH$2,BG27&lt;=Listas!$AH$3),AND(BF27&lt;=Listas!$AH$3,BG27&gt;=Listas!$AH$3)),"Programado","No programado")</f>
        <v>Programado</v>
      </c>
      <c r="BN27" s="69"/>
      <c r="BO27" s="69"/>
      <c r="BP27" s="69" t="str">
        <f t="shared" si="3"/>
        <v>Documento de requerimientos funcionales y tecnológicos para los web Services. 
Documentación técnica de los web Services definidos.</v>
      </c>
      <c r="BQ27" s="69"/>
      <c r="BR27" s="69" t="str">
        <f>+IF(OR(AND(BG27&gt;Listas!$AH$3,BG27&lt;=Listas!$AH$4),AND(BF27&lt;=Listas!$AH$4,BG27&gt;=Listas!$AH$4)),"Programado","No programado")</f>
        <v>Programado</v>
      </c>
      <c r="BS27" s="69"/>
      <c r="BT27" s="69"/>
      <c r="BU27" s="69" t="str">
        <f t="shared" si="4"/>
        <v>Documento de requerimientos funcionales y tecnológicos para los web Services. 
Documentación técnica de los web Services definidos.</v>
      </c>
      <c r="BV27" s="69"/>
      <c r="BW27" s="69" t="str">
        <f>IF(BG27&gt;Listas!$AH$4,"Programado","No programado")</f>
        <v>Programado</v>
      </c>
      <c r="BX27" s="69"/>
      <c r="BY27" s="69"/>
      <c r="BZ27" s="69" t="str">
        <f t="shared" si="5"/>
        <v>Documento de requerimientos funcionales y tecnológicos para los web Services. 
Documentación técnica de los web Services definidos.</v>
      </c>
      <c r="CA27" s="69"/>
    </row>
    <row r="28" spans="1:79" ht="61.5" customHeight="1" x14ac:dyDescent="0.25">
      <c r="A28" s="59" t="s">
        <v>815</v>
      </c>
      <c r="B28" s="26" t="s">
        <v>27</v>
      </c>
      <c r="C28" s="26" t="str">
        <f>+VLOOKUP(B28,[1]Listas!$A$2:$B$5,2,FALSE)</f>
        <v>PerUno</v>
      </c>
      <c r="D28" s="26" t="s">
        <v>35</v>
      </c>
      <c r="E28" s="26" t="str">
        <f>+VLOOKUP(D28,[1]Listas!$E$1:$F$11,2,FALSE)</f>
        <v>ObjDos</v>
      </c>
      <c r="F28" s="26" t="s">
        <v>222</v>
      </c>
      <c r="G28" s="26" t="s">
        <v>474</v>
      </c>
      <c r="H28" s="26" t="s">
        <v>466</v>
      </c>
      <c r="I28" s="26" t="s">
        <v>475</v>
      </c>
      <c r="J28" s="26" t="s">
        <v>476</v>
      </c>
      <c r="K28" s="49" t="s">
        <v>477</v>
      </c>
      <c r="L28" s="26" t="s">
        <v>933</v>
      </c>
      <c r="M28" s="26" t="s">
        <v>911</v>
      </c>
      <c r="N28" s="28">
        <v>43956</v>
      </c>
      <c r="O28" s="28">
        <v>44137</v>
      </c>
      <c r="P28" s="29"/>
      <c r="Q28" s="26"/>
      <c r="R28" s="49">
        <v>100</v>
      </c>
      <c r="S28" s="26"/>
      <c r="T28" s="26"/>
      <c r="U28" s="26"/>
      <c r="V28" s="26"/>
      <c r="W28" s="26"/>
      <c r="X28" s="26"/>
      <c r="Y28" s="26"/>
      <c r="Z28" s="26"/>
      <c r="AA28" s="26"/>
      <c r="AB28" s="26"/>
      <c r="AC28" s="26" t="s">
        <v>317</v>
      </c>
      <c r="AD28" s="26"/>
      <c r="AE28" s="26"/>
      <c r="AF28" s="26" t="s">
        <v>317</v>
      </c>
      <c r="AG28" s="26"/>
      <c r="AH28" s="26"/>
      <c r="AI28" s="26"/>
      <c r="AJ28" s="26"/>
      <c r="AK28" s="49" t="s">
        <v>317</v>
      </c>
      <c r="AL28" s="26"/>
      <c r="AM28" s="26"/>
      <c r="AN28" s="26"/>
      <c r="AO28" s="26"/>
      <c r="AP28" s="26"/>
      <c r="AQ28" s="26"/>
      <c r="AR28" s="26"/>
      <c r="AS28" s="26" t="s">
        <v>317</v>
      </c>
      <c r="AT28" s="26"/>
      <c r="AU28" s="49"/>
      <c r="AV28" s="26"/>
      <c r="AW28" s="26" t="s">
        <v>200</v>
      </c>
      <c r="AX28" s="26" t="str">
        <f>+VLOOKUP(AW28,[1]Listas!$L$2:$M$8,2,FALSE)</f>
        <v>NA</v>
      </c>
      <c r="AY28" s="26" t="s">
        <v>200</v>
      </c>
      <c r="AZ28" s="26" t="s">
        <v>149</v>
      </c>
      <c r="BA28" s="26" t="str">
        <f>+VLOOKUP(AZ28,[1]Listas!$AA$2:$AB$10,2,FALSE)</f>
        <v>DTIC</v>
      </c>
      <c r="BB28" s="26" t="s">
        <v>151</v>
      </c>
      <c r="BC28" s="69" t="s">
        <v>1033</v>
      </c>
      <c r="BD28" s="69"/>
      <c r="BE28" s="69"/>
      <c r="BF28" s="93">
        <f t="shared" si="0"/>
        <v>43956</v>
      </c>
      <c r="BG28" s="93">
        <f t="shared" si="1"/>
        <v>44137</v>
      </c>
      <c r="BH28" s="69" t="str">
        <f>+IF(OR(BG28&lt;=Listas!$AH$2,BF28&lt;=Listas!$AH$2),"Programado","No programado")</f>
        <v>No programado</v>
      </c>
      <c r="BI28" s="69"/>
      <c r="BJ28" s="69"/>
      <c r="BK28" s="69" t="str">
        <f t="shared" si="2"/>
        <v/>
      </c>
      <c r="BL28" s="69"/>
      <c r="BM28" s="69" t="str">
        <f>+IF(OR(AND(BG28&gt;Listas!$AH$2,BG28&lt;=Listas!$AH$3),AND(BF28&lt;=Listas!$AH$3,BG28&gt;=Listas!$AH$3)),"Programado","No programado")</f>
        <v>Programado</v>
      </c>
      <c r="BN28" s="69"/>
      <c r="BO28" s="69"/>
      <c r="BP28" s="69" t="str">
        <f t="shared" si="3"/>
        <v>Base de datos maestra y de referencia poblada</v>
      </c>
      <c r="BQ28" s="69"/>
      <c r="BR28" s="69" t="str">
        <f>+IF(OR(AND(BG28&gt;Listas!$AH$3,BG28&lt;=Listas!$AH$4),AND(BF28&lt;=Listas!$AH$4,BG28&gt;=Listas!$AH$4)),"Programado","No programado")</f>
        <v>Programado</v>
      </c>
      <c r="BS28" s="69"/>
      <c r="BT28" s="69"/>
      <c r="BU28" s="69" t="str">
        <f t="shared" si="4"/>
        <v>Base de datos maestra y de referencia poblada</v>
      </c>
      <c r="BV28" s="69"/>
      <c r="BW28" s="69" t="str">
        <f>IF(BG28&gt;Listas!$AH$4,"Programado","No programado")</f>
        <v>Programado</v>
      </c>
      <c r="BX28" s="69"/>
      <c r="BY28" s="69"/>
      <c r="BZ28" s="69" t="str">
        <f t="shared" si="5"/>
        <v>Base de datos maestra y de referencia poblada</v>
      </c>
      <c r="CA28" s="69"/>
    </row>
    <row r="29" spans="1:79" ht="61.5" customHeight="1" x14ac:dyDescent="0.25">
      <c r="A29" s="59" t="s">
        <v>815</v>
      </c>
      <c r="B29" s="26" t="s">
        <v>27</v>
      </c>
      <c r="C29" s="26" t="str">
        <f>+VLOOKUP(B29,[1]Listas!$A$2:$B$5,2,FALSE)</f>
        <v>PerUno</v>
      </c>
      <c r="D29" s="26" t="s">
        <v>35</v>
      </c>
      <c r="E29" s="26" t="str">
        <f>+VLOOKUP(D29,[1]Listas!$E$1:$F$11,2,FALSE)</f>
        <v>ObjDos</v>
      </c>
      <c r="F29" s="26" t="s">
        <v>222</v>
      </c>
      <c r="G29" s="26" t="s">
        <v>478</v>
      </c>
      <c r="H29" s="26" t="s">
        <v>466</v>
      </c>
      <c r="I29" s="26" t="s">
        <v>479</v>
      </c>
      <c r="J29" s="26" t="s">
        <v>934</v>
      </c>
      <c r="K29" s="49" t="s">
        <v>480</v>
      </c>
      <c r="L29" s="26" t="s">
        <v>933</v>
      </c>
      <c r="M29" s="26" t="s">
        <v>911</v>
      </c>
      <c r="N29" s="28">
        <v>43921</v>
      </c>
      <c r="O29" s="28">
        <v>44196</v>
      </c>
      <c r="P29" s="29"/>
      <c r="Q29" s="26"/>
      <c r="R29" s="49">
        <v>100</v>
      </c>
      <c r="S29" s="26"/>
      <c r="T29" s="26"/>
      <c r="U29" s="26"/>
      <c r="V29" s="26"/>
      <c r="W29" s="26" t="s">
        <v>317</v>
      </c>
      <c r="X29" s="26"/>
      <c r="Y29" s="26" t="s">
        <v>317</v>
      </c>
      <c r="Z29" s="26"/>
      <c r="AA29" s="26"/>
      <c r="AB29" s="26"/>
      <c r="AC29" s="26" t="s">
        <v>317</v>
      </c>
      <c r="AD29" s="26" t="s">
        <v>317</v>
      </c>
      <c r="AE29" s="26"/>
      <c r="AF29" s="26" t="s">
        <v>317</v>
      </c>
      <c r="AG29" s="26"/>
      <c r="AH29" s="26"/>
      <c r="AI29" s="26"/>
      <c r="AJ29" s="26"/>
      <c r="AK29" s="49" t="s">
        <v>317</v>
      </c>
      <c r="AL29" s="26"/>
      <c r="AM29" s="26"/>
      <c r="AN29" s="26"/>
      <c r="AO29" s="26"/>
      <c r="AP29" s="26"/>
      <c r="AQ29" s="26"/>
      <c r="AR29" s="26"/>
      <c r="AS29" s="26" t="s">
        <v>317</v>
      </c>
      <c r="AT29" s="26"/>
      <c r="AU29" s="49"/>
      <c r="AV29" s="26"/>
      <c r="AW29" s="26" t="s">
        <v>200</v>
      </c>
      <c r="AX29" s="26" t="str">
        <f>+VLOOKUP(AW29,[1]Listas!$L$2:$M$8,2,FALSE)</f>
        <v>NA</v>
      </c>
      <c r="AY29" s="26" t="s">
        <v>200</v>
      </c>
      <c r="AZ29" s="26" t="s">
        <v>149</v>
      </c>
      <c r="BA29" s="26" t="str">
        <f>+VLOOKUP(AZ29,[1]Listas!$AA$2:$AB$10,2,FALSE)</f>
        <v>DTIC</v>
      </c>
      <c r="BB29" s="26" t="s">
        <v>151</v>
      </c>
      <c r="BC29" s="69" t="s">
        <v>1034</v>
      </c>
      <c r="BD29" s="69"/>
      <c r="BE29" s="69"/>
      <c r="BF29" s="93">
        <f t="shared" si="0"/>
        <v>43921</v>
      </c>
      <c r="BG29" s="93">
        <f t="shared" si="1"/>
        <v>44196</v>
      </c>
      <c r="BH29" s="69" t="str">
        <f>+IF(OR(BG29&lt;=Listas!$AH$2,BF29&lt;=Listas!$AH$2),"Programado","No programado")</f>
        <v>Programado</v>
      </c>
      <c r="BI29" s="69" t="s">
        <v>1354</v>
      </c>
      <c r="BJ29" s="69" t="s">
        <v>1331</v>
      </c>
      <c r="BK29" s="69" t="str">
        <f t="shared" si="2"/>
        <v>Bodega de datos</v>
      </c>
      <c r="BL29" s="69" t="s">
        <v>1341</v>
      </c>
      <c r="BM29" s="69" t="str">
        <f>+IF(OR(AND(BG29&gt;Listas!$AH$2,BG29&lt;=Listas!$AH$3),AND(BF29&lt;=Listas!$AH$3,BG29&gt;=Listas!$AH$3)),"Programado","No programado")</f>
        <v>Programado</v>
      </c>
      <c r="BN29" s="69"/>
      <c r="BO29" s="69"/>
      <c r="BP29" s="69" t="str">
        <f t="shared" si="3"/>
        <v>Bodega de datos</v>
      </c>
      <c r="BQ29" s="69"/>
      <c r="BR29" s="69" t="str">
        <f>+IF(OR(AND(BG29&gt;Listas!$AH$3,BG29&lt;=Listas!$AH$4),AND(BF29&lt;=Listas!$AH$4,BG29&gt;=Listas!$AH$4)),"Programado","No programado")</f>
        <v>Programado</v>
      </c>
      <c r="BS29" s="69"/>
      <c r="BT29" s="69"/>
      <c r="BU29" s="69" t="str">
        <f t="shared" si="4"/>
        <v>Bodega de datos</v>
      </c>
      <c r="BV29" s="69"/>
      <c r="BW29" s="69" t="str">
        <f>IF(BG29&gt;Listas!$AH$4,"Programado","No programado")</f>
        <v>Programado</v>
      </c>
      <c r="BX29" s="69"/>
      <c r="BY29" s="69"/>
      <c r="BZ29" s="69" t="str">
        <f t="shared" si="5"/>
        <v>Bodega de datos</v>
      </c>
      <c r="CA29" s="69"/>
    </row>
    <row r="30" spans="1:79" ht="61.5" customHeight="1" x14ac:dyDescent="0.25">
      <c r="A30" s="59" t="s">
        <v>812</v>
      </c>
      <c r="B30" s="26" t="s">
        <v>27</v>
      </c>
      <c r="C30" s="26" t="str">
        <f>+VLOOKUP(B30,[1]Listas!$A$2:$B$5,2,FALSE)</f>
        <v>PerUno</v>
      </c>
      <c r="D30" s="26" t="s">
        <v>35</v>
      </c>
      <c r="E30" s="26" t="str">
        <f>+VLOOKUP(D30,[1]Listas!$E$1:$F$11,2,FALSE)</f>
        <v>ObjDos</v>
      </c>
      <c r="F30" s="26" t="s">
        <v>222</v>
      </c>
      <c r="G30" s="26" t="s">
        <v>465</v>
      </c>
      <c r="H30" s="26" t="s">
        <v>466</v>
      </c>
      <c r="I30" s="26" t="s">
        <v>467</v>
      </c>
      <c r="J30" s="26" t="s">
        <v>468</v>
      </c>
      <c r="K30" s="49" t="s">
        <v>469</v>
      </c>
      <c r="L30" s="26" t="s">
        <v>933</v>
      </c>
      <c r="M30" s="26" t="s">
        <v>911</v>
      </c>
      <c r="N30" s="28">
        <v>43891</v>
      </c>
      <c r="O30" s="28">
        <v>44043</v>
      </c>
      <c r="P30" s="29"/>
      <c r="Q30" s="26"/>
      <c r="R30" s="49">
        <v>100</v>
      </c>
      <c r="S30" s="26"/>
      <c r="T30" s="26"/>
      <c r="U30" s="26"/>
      <c r="V30" s="26"/>
      <c r="W30" s="26"/>
      <c r="X30" s="26"/>
      <c r="Y30" s="26"/>
      <c r="Z30" s="26"/>
      <c r="AA30" s="26"/>
      <c r="AB30" s="26"/>
      <c r="AC30" s="26" t="s">
        <v>317</v>
      </c>
      <c r="AD30" s="26"/>
      <c r="AE30" s="26"/>
      <c r="AF30" s="26"/>
      <c r="AG30" s="26"/>
      <c r="AH30" s="26"/>
      <c r="AI30" s="26"/>
      <c r="AJ30" s="26"/>
      <c r="AK30" s="49" t="s">
        <v>317</v>
      </c>
      <c r="AL30" s="26"/>
      <c r="AM30" s="26"/>
      <c r="AN30" s="26"/>
      <c r="AO30" s="26"/>
      <c r="AP30" s="26"/>
      <c r="AQ30" s="26"/>
      <c r="AR30" s="26"/>
      <c r="AS30" s="26" t="s">
        <v>317</v>
      </c>
      <c r="AT30" s="26"/>
      <c r="AU30" s="49"/>
      <c r="AV30" s="26"/>
      <c r="AW30" s="26" t="s">
        <v>200</v>
      </c>
      <c r="AX30" s="26" t="str">
        <f>+VLOOKUP(AW30,[1]Listas!$L$2:$M$8,2,FALSE)</f>
        <v>NA</v>
      </c>
      <c r="AY30" s="26" t="s">
        <v>200</v>
      </c>
      <c r="AZ30" s="26" t="s">
        <v>149</v>
      </c>
      <c r="BA30" s="26" t="str">
        <f>+VLOOKUP(AZ30,[1]Listas!$AA$2:$AB$10,2,FALSE)</f>
        <v>DTIC</v>
      </c>
      <c r="BB30" s="26" t="s">
        <v>151</v>
      </c>
      <c r="BC30" s="69" t="s">
        <v>1034</v>
      </c>
      <c r="BD30" s="69"/>
      <c r="BE30" s="69"/>
      <c r="BF30" s="93">
        <f t="shared" si="0"/>
        <v>43891</v>
      </c>
      <c r="BG30" s="93">
        <f t="shared" si="1"/>
        <v>44043</v>
      </c>
      <c r="BH30" s="69" t="str">
        <f>+IF(OR(BG30&lt;=Listas!$AH$2,BF30&lt;=Listas!$AH$2),"Programado","No programado")</f>
        <v>Programado</v>
      </c>
      <c r="BI30" s="155" t="s">
        <v>1355</v>
      </c>
      <c r="BJ30" s="69" t="s">
        <v>1331</v>
      </c>
      <c r="BK30" s="69" t="str">
        <f t="shared" si="2"/>
        <v>Perfilamiento de datos</v>
      </c>
      <c r="BL30" s="69" t="s">
        <v>1356</v>
      </c>
      <c r="BM30" s="69" t="str">
        <f>+IF(OR(AND(BG30&gt;Listas!$AH$2,BG30&lt;=Listas!$AH$3),AND(BF30&lt;=Listas!$AH$3,BG30&gt;=Listas!$AH$3)),"Programado","No programado")</f>
        <v>Programado</v>
      </c>
      <c r="BN30" s="69"/>
      <c r="BO30" s="69"/>
      <c r="BP30" s="69" t="str">
        <f t="shared" si="3"/>
        <v>Perfilamiento de datos</v>
      </c>
      <c r="BQ30" s="69"/>
      <c r="BR30" s="69" t="str">
        <f>+IF(OR(AND(BG30&gt;Listas!$AH$3,BG30&lt;=Listas!$AH$4),AND(BF30&lt;=Listas!$AH$4,BG30&gt;=Listas!$AH$4)),"Programado","No programado")</f>
        <v>Programado</v>
      </c>
      <c r="BS30" s="69"/>
      <c r="BT30" s="69"/>
      <c r="BU30" s="69" t="str">
        <f t="shared" si="4"/>
        <v>Perfilamiento de datos</v>
      </c>
      <c r="BV30" s="69"/>
      <c r="BW30" s="69" t="str">
        <f>IF(BG30&gt;Listas!$AH$4,"Programado","No programado")</f>
        <v>No programado</v>
      </c>
      <c r="BX30" s="69"/>
      <c r="BY30" s="69"/>
      <c r="BZ30" s="69" t="str">
        <f t="shared" si="5"/>
        <v/>
      </c>
      <c r="CA30" s="69"/>
    </row>
    <row r="31" spans="1:79" ht="61.5" customHeight="1" x14ac:dyDescent="0.25">
      <c r="A31" s="59" t="s">
        <v>557</v>
      </c>
      <c r="B31" s="26" t="s">
        <v>27</v>
      </c>
      <c r="C31" s="26" t="str">
        <f>+VLOOKUP(B31,[1]Listas!$A$2:$B$5,2,FALSE)</f>
        <v>PerUno</v>
      </c>
      <c r="D31" s="26" t="s">
        <v>35</v>
      </c>
      <c r="E31" s="26" t="str">
        <f>+VLOOKUP(D31,[1]Listas!$E$1:$F$11,2,FALSE)</f>
        <v>ObjDos</v>
      </c>
      <c r="F31" s="26" t="s">
        <v>222</v>
      </c>
      <c r="G31" s="26" t="s">
        <v>495</v>
      </c>
      <c r="H31" s="26" t="s">
        <v>466</v>
      </c>
      <c r="I31" s="26" t="s">
        <v>496</v>
      </c>
      <c r="J31" s="26" t="s">
        <v>497</v>
      </c>
      <c r="K31" s="49" t="s">
        <v>495</v>
      </c>
      <c r="L31" s="26" t="s">
        <v>944</v>
      </c>
      <c r="M31" s="26" t="s">
        <v>498</v>
      </c>
      <c r="N31" s="28">
        <v>43891</v>
      </c>
      <c r="O31" s="28">
        <v>44012</v>
      </c>
      <c r="P31" s="29"/>
      <c r="Q31" s="26"/>
      <c r="R31" s="49">
        <v>100</v>
      </c>
      <c r="S31" s="26"/>
      <c r="T31" s="26"/>
      <c r="U31" s="26"/>
      <c r="V31" s="26"/>
      <c r="W31" s="26" t="s">
        <v>317</v>
      </c>
      <c r="X31" s="26"/>
      <c r="Y31" s="26"/>
      <c r="Z31" s="26"/>
      <c r="AA31" s="26"/>
      <c r="AB31" s="26"/>
      <c r="AC31" s="26" t="s">
        <v>317</v>
      </c>
      <c r="AD31" s="26"/>
      <c r="AE31" s="26"/>
      <c r="AF31" s="26"/>
      <c r="AG31" s="26"/>
      <c r="AH31" s="26"/>
      <c r="AI31" s="26"/>
      <c r="AJ31" s="26"/>
      <c r="AK31" s="26"/>
      <c r="AL31" s="26"/>
      <c r="AM31" s="26"/>
      <c r="AN31" s="26"/>
      <c r="AO31" s="26"/>
      <c r="AP31" s="26"/>
      <c r="AQ31" s="26"/>
      <c r="AR31" s="26" t="s">
        <v>317</v>
      </c>
      <c r="AS31" s="26"/>
      <c r="AT31" s="26"/>
      <c r="AU31" s="49"/>
      <c r="AV31" s="26"/>
      <c r="AW31" s="26" t="s">
        <v>99</v>
      </c>
      <c r="AX31" s="26" t="str">
        <f>+VLOOKUP(AW31,[1]Listas!$L$2:$M$8,2,FALSE)</f>
        <v>ComCinco</v>
      </c>
      <c r="AY31" s="26" t="s">
        <v>118</v>
      </c>
      <c r="AZ31" s="26" t="s">
        <v>149</v>
      </c>
      <c r="BA31" s="26" t="str">
        <f>+VLOOKUP(AZ31,[1]Listas!$AA$2:$AB$10,2,FALSE)</f>
        <v>DTIC</v>
      </c>
      <c r="BB31" s="26" t="s">
        <v>150</v>
      </c>
      <c r="BC31" s="69" t="s">
        <v>1034</v>
      </c>
      <c r="BD31" s="69"/>
      <c r="BE31" s="69"/>
      <c r="BF31" s="93">
        <f t="shared" si="0"/>
        <v>43891</v>
      </c>
      <c r="BG31" s="93">
        <f t="shared" si="1"/>
        <v>44012</v>
      </c>
      <c r="BH31" s="69" t="str">
        <f>+IF(OR(BG31&lt;=Listas!$AH$2,BF31&lt;=Listas!$AH$2),"Programado","No programado")</f>
        <v>Programado</v>
      </c>
      <c r="BI31" s="69" t="s">
        <v>1357</v>
      </c>
      <c r="BJ31" s="69"/>
      <c r="BK31" s="69" t="str">
        <f t="shared" si="2"/>
        <v>Conjunto de datos abiertos publicado</v>
      </c>
      <c r="BL31" s="69" t="s">
        <v>1358</v>
      </c>
      <c r="BM31" s="69" t="str">
        <f>+IF(OR(AND(BG31&gt;Listas!$AH$2,BG31&lt;=Listas!$AH$3),AND(BF31&lt;=Listas!$AH$3,BG31&gt;=Listas!$AH$3)),"Programado","No programado")</f>
        <v>Programado</v>
      </c>
      <c r="BN31" s="69"/>
      <c r="BO31" s="69"/>
      <c r="BP31" s="69" t="str">
        <f t="shared" si="3"/>
        <v>Conjunto de datos abiertos publicado</v>
      </c>
      <c r="BQ31" s="69"/>
      <c r="BR31" s="69" t="str">
        <f>+IF(OR(AND(BG31&gt;Listas!$AH$3,BG31&lt;=Listas!$AH$4),AND(BF31&lt;=Listas!$AH$4,BG31&gt;=Listas!$AH$4)),"Programado","No programado")</f>
        <v>No programado</v>
      </c>
      <c r="BS31" s="69"/>
      <c r="BT31" s="69"/>
      <c r="BU31" s="69" t="str">
        <f t="shared" si="4"/>
        <v/>
      </c>
      <c r="BV31" s="69"/>
      <c r="BW31" s="69" t="str">
        <f>IF(BG31&gt;Listas!$AH$4,"Programado","No programado")</f>
        <v>No programado</v>
      </c>
      <c r="BX31" s="69"/>
      <c r="BY31" s="69"/>
      <c r="BZ31" s="69" t="str">
        <f t="shared" si="5"/>
        <v/>
      </c>
      <c r="CA31" s="69"/>
    </row>
    <row r="32" spans="1:79" ht="61.5" customHeight="1" x14ac:dyDescent="0.25">
      <c r="A32" s="59"/>
      <c r="B32" s="26" t="s">
        <v>27</v>
      </c>
      <c r="C32" s="26" t="str">
        <f>+VLOOKUP(B32,[1]Listas!$A$2:$B$5,2,FALSE)</f>
        <v>PerUno</v>
      </c>
      <c r="D32" s="26" t="s">
        <v>35</v>
      </c>
      <c r="E32" s="26" t="str">
        <f>+VLOOKUP(D32,[1]Listas!$E$1:$F$11,2,FALSE)</f>
        <v>ObjDos</v>
      </c>
      <c r="F32" s="26" t="s">
        <v>222</v>
      </c>
      <c r="G32" s="26" t="s">
        <v>470</v>
      </c>
      <c r="H32" s="26" t="s">
        <v>466</v>
      </c>
      <c r="I32" s="26" t="s">
        <v>471</v>
      </c>
      <c r="J32" s="26" t="s">
        <v>472</v>
      </c>
      <c r="K32" s="49" t="s">
        <v>473</v>
      </c>
      <c r="L32" s="26" t="s">
        <v>933</v>
      </c>
      <c r="M32" s="26" t="s">
        <v>911</v>
      </c>
      <c r="N32" s="28">
        <v>43899</v>
      </c>
      <c r="O32" s="28">
        <v>44104</v>
      </c>
      <c r="P32" s="29"/>
      <c r="Q32" s="26"/>
      <c r="R32" s="49">
        <v>100</v>
      </c>
      <c r="S32" s="26"/>
      <c r="T32" s="26"/>
      <c r="U32" s="26"/>
      <c r="V32" s="26"/>
      <c r="W32" s="26"/>
      <c r="X32" s="26"/>
      <c r="Y32" s="26"/>
      <c r="Z32" s="26"/>
      <c r="AA32" s="26"/>
      <c r="AB32" s="26"/>
      <c r="AC32" s="26" t="s">
        <v>317</v>
      </c>
      <c r="AD32" s="26"/>
      <c r="AE32" s="26"/>
      <c r="AF32" s="26"/>
      <c r="AG32" s="26"/>
      <c r="AH32" s="26"/>
      <c r="AI32" s="26"/>
      <c r="AJ32" s="26"/>
      <c r="AK32" s="49" t="s">
        <v>317</v>
      </c>
      <c r="AL32" s="26"/>
      <c r="AM32" s="26"/>
      <c r="AN32" s="26"/>
      <c r="AO32" s="26"/>
      <c r="AP32" s="26"/>
      <c r="AQ32" s="26"/>
      <c r="AR32" s="26"/>
      <c r="AS32" s="26" t="s">
        <v>317</v>
      </c>
      <c r="AT32" s="26"/>
      <c r="AU32" s="49"/>
      <c r="AV32" s="26"/>
      <c r="AW32" s="26" t="s">
        <v>200</v>
      </c>
      <c r="AX32" s="26" t="str">
        <f>+VLOOKUP(AW32,[1]Listas!$L$2:$M$8,2,FALSE)</f>
        <v>NA</v>
      </c>
      <c r="AY32" s="26" t="s">
        <v>200</v>
      </c>
      <c r="AZ32" s="26" t="s">
        <v>149</v>
      </c>
      <c r="BA32" s="26" t="str">
        <f>+VLOOKUP(AZ32,[1]Listas!$AA$2:$AB$10,2,FALSE)</f>
        <v>DTIC</v>
      </c>
      <c r="BB32" s="26" t="s">
        <v>151</v>
      </c>
      <c r="BC32" s="69" t="s">
        <v>1034</v>
      </c>
      <c r="BD32" s="69"/>
      <c r="BE32" s="69"/>
      <c r="BF32" s="93">
        <f t="shared" si="0"/>
        <v>43899</v>
      </c>
      <c r="BG32" s="93">
        <f t="shared" si="1"/>
        <v>44104</v>
      </c>
      <c r="BH32" s="69" t="str">
        <f>+IF(OR(BG32&lt;=Listas!$AH$2,BF32&lt;=Listas!$AH$2),"Programado","No programado")</f>
        <v>Programado</v>
      </c>
      <c r="BI32" s="155" t="s">
        <v>1359</v>
      </c>
      <c r="BJ32" s="69" t="s">
        <v>1331</v>
      </c>
      <c r="BK32" s="69" t="str">
        <f t="shared" si="2"/>
        <v>Arquitectura de datos documentada</v>
      </c>
      <c r="BL32" s="69" t="s">
        <v>1341</v>
      </c>
      <c r="BM32" s="69" t="str">
        <f>+IF(OR(AND(BG32&gt;Listas!$AH$2,BG32&lt;=Listas!$AH$3),AND(BF32&lt;=Listas!$AH$3,BG32&gt;=Listas!$AH$3)),"Programado","No programado")</f>
        <v>Programado</v>
      </c>
      <c r="BN32" s="69"/>
      <c r="BO32" s="69"/>
      <c r="BP32" s="69" t="str">
        <f t="shared" si="3"/>
        <v>Arquitectura de datos documentada</v>
      </c>
      <c r="BQ32" s="69"/>
      <c r="BR32" s="69" t="str">
        <f>+IF(OR(AND(BG32&gt;Listas!$AH$3,BG32&lt;=Listas!$AH$4),AND(BF32&lt;=Listas!$AH$4,BG32&gt;=Listas!$AH$4)),"Programado","No programado")</f>
        <v>Programado</v>
      </c>
      <c r="BS32" s="69"/>
      <c r="BT32" s="69"/>
      <c r="BU32" s="69" t="str">
        <f t="shared" si="4"/>
        <v>Arquitectura de datos documentada</v>
      </c>
      <c r="BV32" s="69"/>
      <c r="BW32" s="69" t="str">
        <f>IF(BG32&gt;Listas!$AH$4,"Programado","No programado")</f>
        <v>No programado</v>
      </c>
      <c r="BX32" s="69"/>
      <c r="BY32" s="69"/>
      <c r="BZ32" s="69" t="str">
        <f t="shared" si="5"/>
        <v/>
      </c>
      <c r="CA32" s="69"/>
    </row>
    <row r="33" spans="1:79" ht="61.5" customHeight="1" x14ac:dyDescent="0.25">
      <c r="A33" s="59" t="s">
        <v>809</v>
      </c>
      <c r="B33" s="26" t="s">
        <v>27</v>
      </c>
      <c r="C33" s="26" t="str">
        <f>+VLOOKUP(B33,[1]Listas!$A$2:$B$5,2,FALSE)</f>
        <v>PerUno</v>
      </c>
      <c r="D33" s="26" t="s">
        <v>35</v>
      </c>
      <c r="E33" s="26" t="str">
        <f>+VLOOKUP(D33,[1]Listas!$E$1:$F$11,2,FALSE)</f>
        <v>ObjDos</v>
      </c>
      <c r="F33" s="26" t="s">
        <v>222</v>
      </c>
      <c r="G33" s="26" t="s">
        <v>481</v>
      </c>
      <c r="H33" s="26" t="s">
        <v>466</v>
      </c>
      <c r="I33" s="26" t="s">
        <v>489</v>
      </c>
      <c r="J33" s="26" t="s">
        <v>490</v>
      </c>
      <c r="K33" s="49" t="s">
        <v>491</v>
      </c>
      <c r="L33" s="26" t="s">
        <v>944</v>
      </c>
      <c r="M33" s="26"/>
      <c r="N33" s="28">
        <v>43862</v>
      </c>
      <c r="O33" s="28">
        <v>44196</v>
      </c>
      <c r="P33" s="29"/>
      <c r="Q33" s="26"/>
      <c r="R33" s="49">
        <v>20</v>
      </c>
      <c r="S33" s="26"/>
      <c r="T33" s="26"/>
      <c r="U33" s="26"/>
      <c r="V33" s="26"/>
      <c r="W33" s="26"/>
      <c r="X33" s="26"/>
      <c r="Y33" s="26"/>
      <c r="Z33" s="26"/>
      <c r="AA33" s="26"/>
      <c r="AB33" s="26"/>
      <c r="AC33" s="26"/>
      <c r="AD33" s="26" t="s">
        <v>317</v>
      </c>
      <c r="AE33" s="26"/>
      <c r="AF33" s="26"/>
      <c r="AG33" s="26"/>
      <c r="AH33" s="26"/>
      <c r="AI33" s="26"/>
      <c r="AJ33" s="26"/>
      <c r="AK33" s="26"/>
      <c r="AL33" s="26"/>
      <c r="AM33" s="26"/>
      <c r="AN33" s="26"/>
      <c r="AO33" s="26"/>
      <c r="AP33" s="26"/>
      <c r="AQ33" s="26"/>
      <c r="AR33" s="26"/>
      <c r="AS33" s="26"/>
      <c r="AT33" s="26"/>
      <c r="AU33" s="49" t="s">
        <v>317</v>
      </c>
      <c r="AV33" s="26"/>
      <c r="AW33" s="26" t="s">
        <v>200</v>
      </c>
      <c r="AX33" s="26" t="str">
        <f>+VLOOKUP(AW33,[1]Listas!$L$2:$M$8,2,FALSE)</f>
        <v>NA</v>
      </c>
      <c r="AY33" s="26" t="s">
        <v>200</v>
      </c>
      <c r="AZ33" s="26" t="s">
        <v>149</v>
      </c>
      <c r="BA33" s="26" t="str">
        <f>+VLOOKUP(AZ33,[1]Listas!$AA$2:$AB$10,2,FALSE)</f>
        <v>DTIC</v>
      </c>
      <c r="BB33" s="26" t="s">
        <v>151</v>
      </c>
      <c r="BC33" s="69" t="s">
        <v>1034</v>
      </c>
      <c r="BD33" s="69"/>
      <c r="BE33" s="69"/>
      <c r="BF33" s="93">
        <f t="shared" si="0"/>
        <v>43862</v>
      </c>
      <c r="BG33" s="93">
        <f t="shared" si="1"/>
        <v>44196</v>
      </c>
      <c r="BH33" s="69" t="str">
        <f>+IF(OR(BG33&lt;=Listas!$AH$2,BF33&lt;=Listas!$AH$2),"Programado","No programado")</f>
        <v>Programado</v>
      </c>
      <c r="BI33" s="69" t="s">
        <v>1360</v>
      </c>
      <c r="BJ33" s="69"/>
      <c r="BK33" s="69" t="str">
        <f t="shared" si="2"/>
        <v>Matriz de activos de información actualizada</v>
      </c>
      <c r="BL33" s="69" t="s">
        <v>1361</v>
      </c>
      <c r="BM33" s="69" t="str">
        <f>+IF(OR(AND(BG33&gt;Listas!$AH$2,BG33&lt;=Listas!$AH$3),AND(BF33&lt;=Listas!$AH$3,BG33&gt;=Listas!$AH$3)),"Programado","No programado")</f>
        <v>Programado</v>
      </c>
      <c r="BN33" s="69"/>
      <c r="BO33" s="69"/>
      <c r="BP33" s="69" t="str">
        <f t="shared" si="3"/>
        <v>Matriz de activos de información actualizada</v>
      </c>
      <c r="BQ33" s="69"/>
      <c r="BR33" s="69" t="str">
        <f>+IF(OR(AND(BG33&gt;Listas!$AH$3,BG33&lt;=Listas!$AH$4),AND(BF33&lt;=Listas!$AH$4,BG33&gt;=Listas!$AH$4)),"Programado","No programado")</f>
        <v>Programado</v>
      </c>
      <c r="BS33" s="69"/>
      <c r="BT33" s="69"/>
      <c r="BU33" s="69" t="str">
        <f t="shared" si="4"/>
        <v>Matriz de activos de información actualizada</v>
      </c>
      <c r="BV33" s="69"/>
      <c r="BW33" s="69" t="str">
        <f>IF(BG33&gt;Listas!$AH$4,"Programado","No programado")</f>
        <v>Programado</v>
      </c>
      <c r="BX33" s="69"/>
      <c r="BY33" s="69"/>
      <c r="BZ33" s="69" t="str">
        <f t="shared" si="5"/>
        <v>Matriz de activos de información actualizada</v>
      </c>
      <c r="CA33" s="69"/>
    </row>
    <row r="34" spans="1:79" ht="61.5" customHeight="1" x14ac:dyDescent="0.25">
      <c r="A34" s="59" t="s">
        <v>809</v>
      </c>
      <c r="B34" s="26" t="s">
        <v>27</v>
      </c>
      <c r="C34" s="26" t="str">
        <f>+VLOOKUP(B34,[1]Listas!$A$2:$B$5,2,FALSE)</f>
        <v>PerUno</v>
      </c>
      <c r="D34" s="26" t="s">
        <v>35</v>
      </c>
      <c r="E34" s="26" t="str">
        <f>+VLOOKUP(D34,[1]Listas!$E$1:$F$11,2,FALSE)</f>
        <v>ObjDos</v>
      </c>
      <c r="F34" s="26" t="s">
        <v>222</v>
      </c>
      <c r="G34" s="26" t="s">
        <v>481</v>
      </c>
      <c r="H34" s="26" t="s">
        <v>466</v>
      </c>
      <c r="I34" s="26" t="s">
        <v>482</v>
      </c>
      <c r="J34" s="26" t="s">
        <v>1161</v>
      </c>
      <c r="K34" s="49" t="s">
        <v>483</v>
      </c>
      <c r="L34" s="26" t="s">
        <v>944</v>
      </c>
      <c r="M34" s="26"/>
      <c r="N34" s="28">
        <v>43862</v>
      </c>
      <c r="O34" s="28">
        <v>44196</v>
      </c>
      <c r="P34" s="29"/>
      <c r="Q34" s="26"/>
      <c r="R34" s="49">
        <v>10</v>
      </c>
      <c r="S34" s="26"/>
      <c r="T34" s="26"/>
      <c r="U34" s="26"/>
      <c r="V34" s="26"/>
      <c r="W34" s="26"/>
      <c r="X34" s="26"/>
      <c r="Y34" s="26"/>
      <c r="Z34" s="26"/>
      <c r="AA34" s="26"/>
      <c r="AB34" s="26"/>
      <c r="AC34" s="26"/>
      <c r="AD34" s="26" t="s">
        <v>317</v>
      </c>
      <c r="AE34" s="26"/>
      <c r="AF34" s="26"/>
      <c r="AG34" s="26"/>
      <c r="AH34" s="26"/>
      <c r="AI34" s="26"/>
      <c r="AJ34" s="26"/>
      <c r="AK34" s="26"/>
      <c r="AL34" s="26"/>
      <c r="AM34" s="26"/>
      <c r="AN34" s="26"/>
      <c r="AO34" s="26" t="s">
        <v>317</v>
      </c>
      <c r="AP34" s="26"/>
      <c r="AQ34" s="26"/>
      <c r="AR34" s="26"/>
      <c r="AS34" s="26"/>
      <c r="AT34" s="26"/>
      <c r="AU34" s="49" t="s">
        <v>317</v>
      </c>
      <c r="AV34" s="26"/>
      <c r="AW34" s="26" t="s">
        <v>200</v>
      </c>
      <c r="AX34" s="26" t="str">
        <f>+VLOOKUP(AW34,[1]Listas!$L$2:$M$8,2,FALSE)</f>
        <v>NA</v>
      </c>
      <c r="AY34" s="26" t="s">
        <v>200</v>
      </c>
      <c r="AZ34" s="26" t="s">
        <v>149</v>
      </c>
      <c r="BA34" s="26" t="str">
        <f>+VLOOKUP(AZ34,[1]Listas!$AA$2:$AB$10,2,FALSE)</f>
        <v>DTIC</v>
      </c>
      <c r="BB34" s="26" t="s">
        <v>151</v>
      </c>
      <c r="BC34" s="69" t="s">
        <v>1034</v>
      </c>
      <c r="BD34" s="69"/>
      <c r="BE34" s="69"/>
      <c r="BF34" s="93">
        <f t="shared" si="0"/>
        <v>43862</v>
      </c>
      <c r="BG34" s="93">
        <f t="shared" si="1"/>
        <v>44196</v>
      </c>
      <c r="BH34" s="69" t="str">
        <f>+IF(OR(BG34&lt;=Listas!$AH$2,BF34&lt;=Listas!$AH$2),"Programado","No programado")</f>
        <v>Programado</v>
      </c>
      <c r="BI34" s="69" t="s">
        <v>1362</v>
      </c>
      <c r="BJ34" s="69"/>
      <c r="BK34" s="69" t="str">
        <f t="shared" si="2"/>
        <v>Memorias de la capacitación (Presentación, listados de asistencia</v>
      </c>
      <c r="BL34" s="69" t="str">
        <f>BL35</f>
        <v>Como evidencias se tiene:
Registro de la asistencia por grupo capacitado. Ver (Trim I\MFA)
Adicionalmente, se debe puede hacer validación del acceso ingresando desde el exterior de la ADRES, en donde se solicitará el MFA configurado.</v>
      </c>
      <c r="BM34" s="69" t="str">
        <f>+IF(OR(AND(BG34&gt;Listas!$AH$2,BG34&lt;=Listas!$AH$3),AND(BF34&lt;=Listas!$AH$3,BG34&gt;=Listas!$AH$3)),"Programado","No programado")</f>
        <v>Programado</v>
      </c>
      <c r="BN34" s="69"/>
      <c r="BO34" s="69"/>
      <c r="BP34" s="69" t="str">
        <f t="shared" si="3"/>
        <v>Memorias de la capacitación (Presentación, listados de asistencia</v>
      </c>
      <c r="BQ34" s="69"/>
      <c r="BR34" s="69" t="str">
        <f>+IF(OR(AND(BG34&gt;Listas!$AH$3,BG34&lt;=Listas!$AH$4),AND(BF34&lt;=Listas!$AH$4,BG34&gt;=Listas!$AH$4)),"Programado","No programado")</f>
        <v>Programado</v>
      </c>
      <c r="BS34" s="69"/>
      <c r="BT34" s="69"/>
      <c r="BU34" s="69" t="str">
        <f t="shared" si="4"/>
        <v>Memorias de la capacitación (Presentación, listados de asistencia</v>
      </c>
      <c r="BV34" s="69"/>
      <c r="BW34" s="69" t="str">
        <f>IF(BG34&gt;Listas!$AH$4,"Programado","No programado")</f>
        <v>Programado</v>
      </c>
      <c r="BX34" s="69"/>
      <c r="BY34" s="69"/>
      <c r="BZ34" s="69" t="str">
        <f t="shared" si="5"/>
        <v>Memorias de la capacitación (Presentación, listados de asistencia</v>
      </c>
      <c r="CA34" s="69"/>
    </row>
    <row r="35" spans="1:79" ht="61.5" customHeight="1" x14ac:dyDescent="0.25">
      <c r="A35" s="59" t="s">
        <v>808</v>
      </c>
      <c r="B35" s="26" t="s">
        <v>27</v>
      </c>
      <c r="C35" s="26" t="str">
        <f>+VLOOKUP(B35,[1]Listas!$A$2:$B$5,2,FALSE)</f>
        <v>PerUno</v>
      </c>
      <c r="D35" s="26" t="s">
        <v>35</v>
      </c>
      <c r="E35" s="26" t="str">
        <f>+VLOOKUP(D35,[1]Listas!$E$1:$F$11,2,FALSE)</f>
        <v>ObjDos</v>
      </c>
      <c r="F35" s="26" t="s">
        <v>222</v>
      </c>
      <c r="G35" s="26" t="s">
        <v>481</v>
      </c>
      <c r="H35" s="26" t="s">
        <v>466</v>
      </c>
      <c r="I35" s="26" t="s">
        <v>486</v>
      </c>
      <c r="J35" s="26" t="s">
        <v>487</v>
      </c>
      <c r="K35" s="49" t="s">
        <v>488</v>
      </c>
      <c r="L35" s="26" t="s">
        <v>944</v>
      </c>
      <c r="M35" s="26"/>
      <c r="N35" s="28">
        <v>43862</v>
      </c>
      <c r="O35" s="28">
        <v>43951</v>
      </c>
      <c r="P35" s="29"/>
      <c r="Q35" s="26"/>
      <c r="R35" s="49">
        <v>30</v>
      </c>
      <c r="S35" s="26"/>
      <c r="T35" s="26"/>
      <c r="U35" s="26"/>
      <c r="V35" s="26"/>
      <c r="W35" s="26"/>
      <c r="X35" s="26"/>
      <c r="Y35" s="26"/>
      <c r="Z35" s="26"/>
      <c r="AA35" s="26"/>
      <c r="AB35" s="26"/>
      <c r="AC35" s="26"/>
      <c r="AD35" s="26" t="s">
        <v>317</v>
      </c>
      <c r="AE35" s="26"/>
      <c r="AF35" s="26"/>
      <c r="AG35" s="26"/>
      <c r="AH35" s="26"/>
      <c r="AI35" s="26"/>
      <c r="AJ35" s="26"/>
      <c r="AK35" s="26"/>
      <c r="AL35" s="26"/>
      <c r="AM35" s="26"/>
      <c r="AN35" s="26"/>
      <c r="AO35" s="26"/>
      <c r="AP35" s="26"/>
      <c r="AQ35" s="26"/>
      <c r="AR35" s="26"/>
      <c r="AS35" s="26"/>
      <c r="AT35" s="26"/>
      <c r="AU35" s="49" t="s">
        <v>317</v>
      </c>
      <c r="AV35" s="26"/>
      <c r="AW35" s="26" t="s">
        <v>200</v>
      </c>
      <c r="AX35" s="26" t="str">
        <f>+VLOOKUP(AW35,[1]Listas!$L$2:$M$8,2,FALSE)</f>
        <v>NA</v>
      </c>
      <c r="AY35" s="26" t="s">
        <v>200</v>
      </c>
      <c r="AZ35" s="26" t="s">
        <v>149</v>
      </c>
      <c r="BA35" s="26" t="str">
        <f>+VLOOKUP(AZ35,[1]Listas!$AA$2:$AB$10,2,FALSE)</f>
        <v>DTIC</v>
      </c>
      <c r="BB35" s="26" t="s">
        <v>152</v>
      </c>
      <c r="BC35" s="69" t="s">
        <v>1035</v>
      </c>
      <c r="BD35" s="93">
        <v>43899</v>
      </c>
      <c r="BE35" s="69"/>
      <c r="BF35" s="93">
        <f t="shared" si="0"/>
        <v>43862</v>
      </c>
      <c r="BG35" s="93">
        <f t="shared" si="1"/>
        <v>43951</v>
      </c>
      <c r="BH35" s="69" t="str">
        <f>+IF(OR(BG35&lt;=Listas!$AH$2,BF35&lt;=Listas!$AH$2),"Programado","No programado")</f>
        <v>Programado</v>
      </c>
      <c r="BI35" s="69" t="s">
        <v>1363</v>
      </c>
      <c r="BJ35" s="69" t="s">
        <v>1364</v>
      </c>
      <c r="BK35" s="69" t="str">
        <f t="shared" si="2"/>
        <v>Doble Factor de autenticación implementado</v>
      </c>
      <c r="BL35" s="69" t="s">
        <v>1365</v>
      </c>
      <c r="BM35" s="69" t="str">
        <f>+IF(OR(AND(BG35&gt;Listas!$AH$2,BG35&lt;=Listas!$AH$3),AND(BF35&lt;=Listas!$AH$3,BG35&gt;=Listas!$AH$3)),"Programado","No programado")</f>
        <v>Programado</v>
      </c>
      <c r="BN35" s="69"/>
      <c r="BO35" s="69"/>
      <c r="BP35" s="69" t="str">
        <f t="shared" si="3"/>
        <v>Doble Factor de autenticación implementado</v>
      </c>
      <c r="BQ35" s="69"/>
      <c r="BR35" s="69" t="str">
        <f>+IF(OR(AND(BG35&gt;Listas!$AH$3,BG35&lt;=Listas!$AH$4),AND(BF35&lt;=Listas!$AH$4,BG35&gt;=Listas!$AH$4)),"Programado","No programado")</f>
        <v>No programado</v>
      </c>
      <c r="BS35" s="69"/>
      <c r="BT35" s="69"/>
      <c r="BU35" s="69" t="str">
        <f t="shared" si="4"/>
        <v/>
      </c>
      <c r="BV35" s="69"/>
      <c r="BW35" s="69" t="str">
        <f>IF(BG35&gt;Listas!$AH$4,"Programado","No programado")</f>
        <v>No programado</v>
      </c>
      <c r="BX35" s="69"/>
      <c r="BY35" s="69"/>
      <c r="BZ35" s="69" t="str">
        <f t="shared" si="5"/>
        <v/>
      </c>
      <c r="CA35" s="69"/>
    </row>
    <row r="36" spans="1:79" ht="61.5" customHeight="1" x14ac:dyDescent="0.25">
      <c r="A36" s="59"/>
      <c r="B36" s="26" t="s">
        <v>27</v>
      </c>
      <c r="C36" s="26" t="str">
        <f>+VLOOKUP(B36,[1]Listas!$A$2:$B$5,2,FALSE)</f>
        <v>PerUno</v>
      </c>
      <c r="D36" s="26" t="s">
        <v>35</v>
      </c>
      <c r="E36" s="26" t="str">
        <f>+VLOOKUP(D36,[1]Listas!$E$1:$F$11,2,FALSE)</f>
        <v>ObjDos</v>
      </c>
      <c r="F36" s="26" t="s">
        <v>222</v>
      </c>
      <c r="G36" s="26" t="s">
        <v>481</v>
      </c>
      <c r="H36" s="26" t="s">
        <v>466</v>
      </c>
      <c r="I36" s="26" t="s">
        <v>492</v>
      </c>
      <c r="J36" s="26" t="s">
        <v>493</v>
      </c>
      <c r="K36" s="49" t="s">
        <v>494</v>
      </c>
      <c r="L36" s="26" t="s">
        <v>944</v>
      </c>
      <c r="M36" s="26"/>
      <c r="N36" s="28">
        <v>44044</v>
      </c>
      <c r="O36" s="28">
        <v>44196</v>
      </c>
      <c r="P36" s="29"/>
      <c r="Q36" s="26"/>
      <c r="R36" s="49">
        <v>30</v>
      </c>
      <c r="S36" s="26"/>
      <c r="T36" s="26"/>
      <c r="U36" s="26"/>
      <c r="V36" s="26"/>
      <c r="W36" s="26"/>
      <c r="X36" s="26"/>
      <c r="Y36" s="26"/>
      <c r="Z36" s="26"/>
      <c r="AA36" s="26"/>
      <c r="AB36" s="26"/>
      <c r="AC36" s="26"/>
      <c r="AD36" s="26" t="s">
        <v>317</v>
      </c>
      <c r="AE36" s="26"/>
      <c r="AF36" s="26"/>
      <c r="AG36" s="26"/>
      <c r="AH36" s="26"/>
      <c r="AI36" s="26"/>
      <c r="AJ36" s="26"/>
      <c r="AK36" s="26"/>
      <c r="AL36" s="26"/>
      <c r="AM36" s="26"/>
      <c r="AN36" s="26"/>
      <c r="AO36" s="26"/>
      <c r="AP36" s="26"/>
      <c r="AQ36" s="26"/>
      <c r="AR36" s="26"/>
      <c r="AS36" s="26"/>
      <c r="AT36" s="26"/>
      <c r="AU36" s="49" t="s">
        <v>317</v>
      </c>
      <c r="AV36" s="26"/>
      <c r="AW36" s="26" t="s">
        <v>200</v>
      </c>
      <c r="AX36" s="26" t="str">
        <f>+VLOOKUP(AW36,[1]Listas!$L$2:$M$8,2,FALSE)</f>
        <v>NA</v>
      </c>
      <c r="AY36" s="26" t="s">
        <v>200</v>
      </c>
      <c r="AZ36" s="26" t="s">
        <v>149</v>
      </c>
      <c r="BA36" s="26" t="str">
        <f>+VLOOKUP(AZ36,[1]Listas!$AA$2:$AB$10,2,FALSE)</f>
        <v>DTIC</v>
      </c>
      <c r="BB36" s="26" t="s">
        <v>151</v>
      </c>
      <c r="BC36" s="69" t="s">
        <v>1033</v>
      </c>
      <c r="BD36" s="69"/>
      <c r="BE36" s="69"/>
      <c r="BF36" s="93">
        <f t="shared" si="0"/>
        <v>44044</v>
      </c>
      <c r="BG36" s="93">
        <f t="shared" si="1"/>
        <v>44196</v>
      </c>
      <c r="BH36" s="69" t="str">
        <f>+IF(OR(BG36&lt;=Listas!$AH$2,BF36&lt;=Listas!$AH$2),"Programado","No programado")</f>
        <v>No programado</v>
      </c>
      <c r="BI36" s="69"/>
      <c r="BJ36" s="69"/>
      <c r="BK36" s="69" t="str">
        <f t="shared" si="2"/>
        <v/>
      </c>
      <c r="BL36" s="69"/>
      <c r="BM36" s="69" t="str">
        <f>+IF(OR(AND(BG36&gt;Listas!$AH$2,BG36&lt;=Listas!$AH$3),AND(BF36&lt;=Listas!$AH$3,BG36&gt;=Listas!$AH$3)),"Programado","No programado")</f>
        <v>No programado</v>
      </c>
      <c r="BN36" s="69"/>
      <c r="BO36" s="69"/>
      <c r="BP36" s="69" t="str">
        <f t="shared" si="3"/>
        <v/>
      </c>
      <c r="BQ36" s="69"/>
      <c r="BR36" s="69" t="str">
        <f>+IF(OR(AND(BG36&gt;Listas!$AH$3,BG36&lt;=Listas!$AH$4),AND(BF36&lt;=Listas!$AH$4,BG36&gt;=Listas!$AH$4)),"Programado","No programado")</f>
        <v>Programado</v>
      </c>
      <c r="BS36" s="69"/>
      <c r="BT36" s="69"/>
      <c r="BU36" s="69" t="str">
        <f t="shared" si="4"/>
        <v>Informe de Análisis de vulnerabilidades</v>
      </c>
      <c r="BV36" s="69"/>
      <c r="BW36" s="69" t="str">
        <f>IF(BG36&gt;Listas!$AH$4,"Programado","No programado")</f>
        <v>Programado</v>
      </c>
      <c r="BX36" s="69"/>
      <c r="BY36" s="69"/>
      <c r="BZ36" s="69" t="str">
        <f t="shared" si="5"/>
        <v>Informe de Análisis de vulnerabilidades</v>
      </c>
      <c r="CA36" s="69"/>
    </row>
    <row r="37" spans="1:79" ht="61.5" customHeight="1" x14ac:dyDescent="0.25">
      <c r="A37" s="59" t="s">
        <v>945</v>
      </c>
      <c r="B37" s="26" t="s">
        <v>27</v>
      </c>
      <c r="C37" s="26" t="str">
        <f>+VLOOKUP(B37,[1]Listas!$A$2:$B$5,2,FALSE)</f>
        <v>PerUno</v>
      </c>
      <c r="D37" s="26" t="s">
        <v>35</v>
      </c>
      <c r="E37" s="26" t="str">
        <f>+VLOOKUP(D37,[1]Listas!$E$1:$F$11,2,FALSE)</f>
        <v>ObjDos</v>
      </c>
      <c r="F37" s="26" t="s">
        <v>222</v>
      </c>
      <c r="G37" s="26" t="s">
        <v>481</v>
      </c>
      <c r="H37" s="26" t="s">
        <v>466</v>
      </c>
      <c r="I37" s="26" t="s">
        <v>484</v>
      </c>
      <c r="J37" s="26" t="s">
        <v>1162</v>
      </c>
      <c r="K37" s="49" t="s">
        <v>485</v>
      </c>
      <c r="L37" s="26" t="s">
        <v>944</v>
      </c>
      <c r="M37" s="26"/>
      <c r="N37" s="28">
        <v>43862</v>
      </c>
      <c r="O37" s="28">
        <v>44196</v>
      </c>
      <c r="P37" s="29"/>
      <c r="Q37" s="26"/>
      <c r="R37" s="49">
        <v>10</v>
      </c>
      <c r="S37" s="26"/>
      <c r="T37" s="26"/>
      <c r="U37" s="26"/>
      <c r="V37" s="26"/>
      <c r="W37" s="26"/>
      <c r="X37" s="26"/>
      <c r="Y37" s="26"/>
      <c r="Z37" s="26"/>
      <c r="AA37" s="26"/>
      <c r="AB37" s="26"/>
      <c r="AC37" s="26"/>
      <c r="AD37" s="26" t="s">
        <v>317</v>
      </c>
      <c r="AE37" s="26"/>
      <c r="AF37" s="26"/>
      <c r="AG37" s="26"/>
      <c r="AH37" s="26"/>
      <c r="AI37" s="26"/>
      <c r="AJ37" s="26"/>
      <c r="AK37" s="26"/>
      <c r="AL37" s="26"/>
      <c r="AM37" s="26"/>
      <c r="AN37" s="26"/>
      <c r="AO37" s="26"/>
      <c r="AP37" s="26"/>
      <c r="AQ37" s="26"/>
      <c r="AR37" s="26"/>
      <c r="AS37" s="26"/>
      <c r="AT37" s="26"/>
      <c r="AU37" s="49" t="s">
        <v>317</v>
      </c>
      <c r="AV37" s="26"/>
      <c r="AW37" s="26" t="s">
        <v>200</v>
      </c>
      <c r="AX37" s="26" t="str">
        <f>+VLOOKUP(AW37,[1]Listas!$L$2:$M$8,2,FALSE)</f>
        <v>NA</v>
      </c>
      <c r="AY37" s="26" t="s">
        <v>200</v>
      </c>
      <c r="AZ37" s="26" t="s">
        <v>149</v>
      </c>
      <c r="BA37" s="26" t="str">
        <f>+VLOOKUP(AZ37,[1]Listas!$AA$2:$AB$10,2,FALSE)</f>
        <v>DTIC</v>
      </c>
      <c r="BB37" s="26" t="s">
        <v>151</v>
      </c>
      <c r="BC37" s="69" t="s">
        <v>1034</v>
      </c>
      <c r="BD37" s="69"/>
      <c r="BE37" s="69"/>
      <c r="BF37" s="93">
        <f t="shared" si="0"/>
        <v>43862</v>
      </c>
      <c r="BG37" s="93">
        <f t="shared" si="1"/>
        <v>44196</v>
      </c>
      <c r="BH37" s="69" t="str">
        <f>+IF(OR(BG37&lt;=Listas!$AH$2,BF37&lt;=Listas!$AH$2),"Programado","No programado")</f>
        <v>Programado</v>
      </c>
      <c r="BI37" s="69" t="s">
        <v>1366</v>
      </c>
      <c r="BJ37" s="69" t="s">
        <v>1331</v>
      </c>
      <c r="BK37" s="69" t="str">
        <f t="shared" si="2"/>
        <v>Memorias de sensibilización ( Boletín electrónico, fondos de pantalla)</v>
      </c>
      <c r="BL37" s="69" t="s">
        <v>1367</v>
      </c>
      <c r="BM37" s="69" t="str">
        <f>+IF(OR(AND(BG37&gt;Listas!$AH$2,BG37&lt;=Listas!$AH$3),AND(BF37&lt;=Listas!$AH$3,BG37&gt;=Listas!$AH$3)),"Programado","No programado")</f>
        <v>Programado</v>
      </c>
      <c r="BN37" s="69"/>
      <c r="BO37" s="69"/>
      <c r="BP37" s="69" t="str">
        <f t="shared" si="3"/>
        <v>Memorias de sensibilización ( Boletín electrónico, fondos de pantalla)</v>
      </c>
      <c r="BQ37" s="69"/>
      <c r="BR37" s="69" t="str">
        <f>+IF(OR(AND(BG37&gt;Listas!$AH$3,BG37&lt;=Listas!$AH$4),AND(BF37&lt;=Listas!$AH$4,BG37&gt;=Listas!$AH$4)),"Programado","No programado")</f>
        <v>Programado</v>
      </c>
      <c r="BS37" s="69"/>
      <c r="BT37" s="69"/>
      <c r="BU37" s="69" t="str">
        <f t="shared" si="4"/>
        <v>Memorias de sensibilización ( Boletín electrónico, fondos de pantalla)</v>
      </c>
      <c r="BV37" s="69"/>
      <c r="BW37" s="69" t="str">
        <f>IF(BG37&gt;Listas!$AH$4,"Programado","No programado")</f>
        <v>Programado</v>
      </c>
      <c r="BX37" s="69"/>
      <c r="BY37" s="69"/>
      <c r="BZ37" s="69" t="str">
        <f t="shared" si="5"/>
        <v>Memorias de sensibilización ( Boletín electrónico, fondos de pantalla)</v>
      </c>
      <c r="CA37" s="69"/>
    </row>
    <row r="38" spans="1:79" ht="80.099999999999994" customHeight="1" x14ac:dyDescent="0.25">
      <c r="A38" s="59"/>
      <c r="B38" s="26" t="s">
        <v>27</v>
      </c>
      <c r="C38" s="26" t="str">
        <f>+VLOOKUP(B38,Listas!$A$2:$B$5,2,FALSE)</f>
        <v>PerUno</v>
      </c>
      <c r="D38" s="26" t="s">
        <v>35</v>
      </c>
      <c r="E38" s="26" t="str">
        <f>+VLOOKUP(D38,Listas!$E$1:$F$11,2,FALSE)</f>
        <v>ObjDos</v>
      </c>
      <c r="F38" s="26" t="s">
        <v>36</v>
      </c>
      <c r="G38" s="26" t="s">
        <v>457</v>
      </c>
      <c r="H38" s="26" t="s">
        <v>242</v>
      </c>
      <c r="I38" s="26" t="s">
        <v>458</v>
      </c>
      <c r="J38" s="26" t="s">
        <v>459</v>
      </c>
      <c r="K38" s="26" t="s">
        <v>1163</v>
      </c>
      <c r="L38" s="26" t="s">
        <v>429</v>
      </c>
      <c r="M38" s="26" t="s">
        <v>255</v>
      </c>
      <c r="N38" s="28">
        <v>43862</v>
      </c>
      <c r="O38" s="28">
        <v>43920</v>
      </c>
      <c r="P38" s="29"/>
      <c r="Q38" s="26"/>
      <c r="R38" s="49">
        <v>40</v>
      </c>
      <c r="S38" s="26"/>
      <c r="T38" s="26"/>
      <c r="U38" s="26"/>
      <c r="V38" s="26"/>
      <c r="W38" s="26"/>
      <c r="X38" s="26"/>
      <c r="Y38" s="26"/>
      <c r="Z38" s="26"/>
      <c r="AA38" s="26"/>
      <c r="AB38" s="26"/>
      <c r="AC38" s="26"/>
      <c r="AD38" s="26"/>
      <c r="AE38" s="26"/>
      <c r="AF38" s="26" t="s">
        <v>248</v>
      </c>
      <c r="AG38" s="26"/>
      <c r="AH38" s="26"/>
      <c r="AI38" s="26"/>
      <c r="AJ38" s="26"/>
      <c r="AK38" s="26"/>
      <c r="AL38" s="26"/>
      <c r="AM38" s="26"/>
      <c r="AN38" s="26"/>
      <c r="AO38" s="26"/>
      <c r="AP38" s="26"/>
      <c r="AQ38" s="26"/>
      <c r="AR38" s="26"/>
      <c r="AS38" s="26"/>
      <c r="AT38" s="26"/>
      <c r="AU38" s="26"/>
      <c r="AV38" s="26"/>
      <c r="AW38" s="26" t="s">
        <v>200</v>
      </c>
      <c r="AX38" s="26" t="str">
        <f>+VLOOKUP(AW38,Listas!$L$2:$M$8,2,FALSE)</f>
        <v>NA</v>
      </c>
      <c r="AY38" s="26" t="s">
        <v>200</v>
      </c>
      <c r="AZ38" s="26" t="s">
        <v>153</v>
      </c>
      <c r="BA38" s="26" t="str">
        <f>+VLOOKUP(AZ38,Listas!$AA$2:$AB$10,2,FALSE)</f>
        <v>OAPCR</v>
      </c>
      <c r="BB38" s="26" t="s">
        <v>168</v>
      </c>
      <c r="BC38" s="69" t="s">
        <v>1035</v>
      </c>
      <c r="BD38" s="93">
        <v>43900</v>
      </c>
      <c r="BE38" s="69"/>
      <c r="BF38" s="93">
        <f t="shared" si="0"/>
        <v>43862</v>
      </c>
      <c r="BG38" s="93">
        <f t="shared" si="1"/>
        <v>43920</v>
      </c>
      <c r="BH38" s="69" t="str">
        <f>+IF(OR(BG38&lt;=Listas!$AH$2,BF38&lt;=Listas!$AH$2),"Programado","No programado")</f>
        <v>Programado</v>
      </c>
      <c r="BI38" s="69" t="s">
        <v>1264</v>
      </c>
      <c r="BJ38" s="69" t="s">
        <v>1265</v>
      </c>
      <c r="BK38" s="69" t="str">
        <f t="shared" si="2"/>
        <v>Documento ejecutivo de diagnóstico de la política de Gestión del Conocimiento y sus respectivos soportes</v>
      </c>
      <c r="BL38" s="69" t="s">
        <v>1266</v>
      </c>
      <c r="BM38" s="69" t="str">
        <f>+IF(OR(AND(BG38&gt;Listas!$AH$2,BG38&lt;=Listas!$AH$3),AND(BF38&lt;=Listas!$AH$3,BG38&gt;=Listas!$AH$3)),"Programado","No programado")</f>
        <v>No programado</v>
      </c>
      <c r="BN38" s="69"/>
      <c r="BO38" s="69"/>
      <c r="BP38" s="69" t="str">
        <f t="shared" si="3"/>
        <v/>
      </c>
      <c r="BQ38" s="69"/>
      <c r="BR38" s="69" t="str">
        <f>+IF(OR(AND(BG38&gt;Listas!$AH$3,BG38&lt;=Listas!$AH$4),AND(BF38&lt;=Listas!$AH$4,BG38&gt;=Listas!$AH$4)),"Programado","No programado")</f>
        <v>No programado</v>
      </c>
      <c r="BS38" s="69"/>
      <c r="BT38" s="69"/>
      <c r="BU38" s="69" t="str">
        <f t="shared" si="4"/>
        <v/>
      </c>
      <c r="BV38" s="69"/>
      <c r="BW38" s="69" t="str">
        <f>IF(BG38&gt;Listas!$AH$4,"Programado","No programado")</f>
        <v>No programado</v>
      </c>
      <c r="BX38" s="69"/>
      <c r="BY38" s="69"/>
      <c r="BZ38" s="69" t="str">
        <f t="shared" si="5"/>
        <v/>
      </c>
      <c r="CA38" s="69"/>
    </row>
    <row r="39" spans="1:79" ht="109.5" customHeight="1" x14ac:dyDescent="0.25">
      <c r="A39" s="59"/>
      <c r="B39" s="26" t="s">
        <v>27</v>
      </c>
      <c r="C39" s="26" t="str">
        <f>+VLOOKUP(B39,Listas!$A$2:$B$5,2,FALSE)</f>
        <v>PerUno</v>
      </c>
      <c r="D39" s="26" t="s">
        <v>35</v>
      </c>
      <c r="E39" s="26" t="str">
        <f>+VLOOKUP(D39,Listas!$E$1:$F$11,2,FALSE)</f>
        <v>ObjDos</v>
      </c>
      <c r="F39" s="26" t="s">
        <v>36</v>
      </c>
      <c r="G39" s="26" t="s">
        <v>457</v>
      </c>
      <c r="H39" s="26" t="s">
        <v>242</v>
      </c>
      <c r="I39" s="26" t="s">
        <v>461</v>
      </c>
      <c r="J39" s="26" t="s">
        <v>462</v>
      </c>
      <c r="K39" s="26" t="s">
        <v>460</v>
      </c>
      <c r="L39" s="26" t="s">
        <v>429</v>
      </c>
      <c r="M39" s="26" t="s">
        <v>255</v>
      </c>
      <c r="N39" s="28">
        <v>43922</v>
      </c>
      <c r="O39" s="28">
        <v>44012</v>
      </c>
      <c r="P39" s="29"/>
      <c r="Q39" s="26"/>
      <c r="R39" s="49">
        <v>60</v>
      </c>
      <c r="S39" s="26"/>
      <c r="T39" s="26"/>
      <c r="U39" s="26"/>
      <c r="V39" s="26"/>
      <c r="W39" s="26"/>
      <c r="X39" s="26"/>
      <c r="Y39" s="26"/>
      <c r="Z39" s="26"/>
      <c r="AA39" s="26"/>
      <c r="AB39" s="26"/>
      <c r="AC39" s="26"/>
      <c r="AD39" s="26"/>
      <c r="AE39" s="26"/>
      <c r="AF39" s="26" t="s">
        <v>248</v>
      </c>
      <c r="AG39" s="26"/>
      <c r="AH39" s="26"/>
      <c r="AI39" s="26"/>
      <c r="AJ39" s="26"/>
      <c r="AK39" s="26"/>
      <c r="AL39" s="26"/>
      <c r="AM39" s="26"/>
      <c r="AN39" s="26"/>
      <c r="AO39" s="26"/>
      <c r="AP39" s="26"/>
      <c r="AQ39" s="26"/>
      <c r="AR39" s="26"/>
      <c r="AS39" s="26"/>
      <c r="AT39" s="26"/>
      <c r="AU39" s="26"/>
      <c r="AV39" s="26"/>
      <c r="AW39" s="26" t="s">
        <v>200</v>
      </c>
      <c r="AX39" s="26" t="str">
        <f>+VLOOKUP(AW39,Listas!$L$2:$M$8,2,FALSE)</f>
        <v>NA</v>
      </c>
      <c r="AY39" s="26" t="s">
        <v>200</v>
      </c>
      <c r="AZ39" s="26" t="s">
        <v>153</v>
      </c>
      <c r="BA39" s="26" t="str">
        <f>+VLOOKUP(AZ39,Listas!$AA$2:$AB$10,2,FALSE)</f>
        <v>OAPCR</v>
      </c>
      <c r="BB39" s="26" t="s">
        <v>168</v>
      </c>
      <c r="BC39" s="69" t="s">
        <v>1033</v>
      </c>
      <c r="BD39" s="69"/>
      <c r="BE39" s="69"/>
      <c r="BF39" s="93">
        <f t="shared" si="0"/>
        <v>43922</v>
      </c>
      <c r="BG39" s="93">
        <f t="shared" si="1"/>
        <v>44012</v>
      </c>
      <c r="BH39" s="69" t="str">
        <f>+IF(OR(BG39&lt;=Listas!$AH$2,BF39&lt;=Listas!$AH$2),"Programado","No programado")</f>
        <v>No programado</v>
      </c>
      <c r="BI39" s="69"/>
      <c r="BJ39" s="69"/>
      <c r="BK39" s="69" t="str">
        <f t="shared" si="2"/>
        <v/>
      </c>
      <c r="BL39" s="69"/>
      <c r="BM39" s="69" t="str">
        <f>+IF(OR(AND(BG39&gt;Listas!$AH$2,BG39&lt;=Listas!$AH$3),AND(BF39&lt;=Listas!$AH$3,BG39&gt;=Listas!$AH$3)),"Programado","No programado")</f>
        <v>Programado</v>
      </c>
      <c r="BN39" s="69"/>
      <c r="BO39" s="69"/>
      <c r="BP39" s="69" t="str">
        <f t="shared" si="3"/>
        <v>Documento con la descripción del modelo</v>
      </c>
      <c r="BQ39" s="69"/>
      <c r="BR39" s="69" t="str">
        <f>+IF(OR(AND(BG39&gt;Listas!$AH$3,BG39&lt;=Listas!$AH$4),AND(BF39&lt;=Listas!$AH$4,BG39&gt;=Listas!$AH$4)),"Programado","No programado")</f>
        <v>No programado</v>
      </c>
      <c r="BS39" s="69"/>
      <c r="BT39" s="69"/>
      <c r="BU39" s="69" t="str">
        <f t="shared" si="4"/>
        <v/>
      </c>
      <c r="BV39" s="69"/>
      <c r="BW39" s="69" t="str">
        <f>IF(BG39&gt;Listas!$AH$4,"Programado","No programado")</f>
        <v>No programado</v>
      </c>
      <c r="BX39" s="69"/>
      <c r="BY39" s="69"/>
      <c r="BZ39" s="69" t="str">
        <f t="shared" si="5"/>
        <v/>
      </c>
      <c r="CA39" s="69"/>
    </row>
    <row r="40" spans="1:79" ht="61.5" customHeight="1" x14ac:dyDescent="0.25">
      <c r="A40" s="59" t="s">
        <v>808</v>
      </c>
      <c r="B40" s="26" t="s">
        <v>27</v>
      </c>
      <c r="C40" s="26" t="str">
        <f>+VLOOKUP(B40,Listas!$A$2:$B$5,2,FALSE)</f>
        <v>PerUno</v>
      </c>
      <c r="D40" s="26" t="s">
        <v>35</v>
      </c>
      <c r="E40" s="26" t="str">
        <f>+VLOOKUP(D40,Listas!$E$1:$F$11,2,FALSE)</f>
        <v>ObjDos</v>
      </c>
      <c r="F40" s="26" t="s">
        <v>36</v>
      </c>
      <c r="G40" s="26" t="s">
        <v>451</v>
      </c>
      <c r="H40" s="26" t="s">
        <v>242</v>
      </c>
      <c r="I40" s="26" t="s">
        <v>452</v>
      </c>
      <c r="J40" s="26" t="s">
        <v>453</v>
      </c>
      <c r="K40" s="26" t="s">
        <v>454</v>
      </c>
      <c r="L40" s="26" t="s">
        <v>455</v>
      </c>
      <c r="M40" s="26" t="s">
        <v>300</v>
      </c>
      <c r="N40" s="28">
        <v>43862</v>
      </c>
      <c r="O40" s="28">
        <v>43951</v>
      </c>
      <c r="P40" s="50">
        <v>115000000</v>
      </c>
      <c r="Q40" s="26" t="s">
        <v>456</v>
      </c>
      <c r="R40" s="49">
        <v>100</v>
      </c>
      <c r="S40" s="26" t="s">
        <v>248</v>
      </c>
      <c r="T40" s="26"/>
      <c r="U40" s="26"/>
      <c r="V40" s="26"/>
      <c r="W40" s="26" t="s">
        <v>248</v>
      </c>
      <c r="X40" s="26"/>
      <c r="Y40" s="26"/>
      <c r="Z40" s="26"/>
      <c r="AA40" s="26"/>
      <c r="AB40" s="26"/>
      <c r="AC40" s="26"/>
      <c r="AD40" s="26"/>
      <c r="AE40" s="26"/>
      <c r="AF40" s="26" t="s">
        <v>248</v>
      </c>
      <c r="AG40" s="26"/>
      <c r="AH40" s="26" t="s">
        <v>248</v>
      </c>
      <c r="AI40" s="26"/>
      <c r="AJ40" s="26"/>
      <c r="AK40" s="49" t="s">
        <v>248</v>
      </c>
      <c r="AL40" s="26"/>
      <c r="AM40" s="26"/>
      <c r="AN40" s="26"/>
      <c r="AO40" s="26"/>
      <c r="AP40" s="26"/>
      <c r="AQ40" s="26"/>
      <c r="AR40" s="26" t="s">
        <v>248</v>
      </c>
      <c r="AS40" s="26"/>
      <c r="AT40" s="26"/>
      <c r="AU40" s="26"/>
      <c r="AV40" s="26"/>
      <c r="AW40" s="26" t="s">
        <v>99</v>
      </c>
      <c r="AX40" s="26" t="str">
        <f>+VLOOKUP(AW40,Listas!$L$2:$M$8,2,FALSE)</f>
        <v>ComCinco</v>
      </c>
      <c r="AY40" s="26" t="s">
        <v>115</v>
      </c>
      <c r="AZ40" s="26" t="s">
        <v>153</v>
      </c>
      <c r="BA40" s="26" t="str">
        <f>+VLOOKUP(AZ40,Listas!$AA$2:$AB$10,2,FALSE)</f>
        <v>OAPCR</v>
      </c>
      <c r="BB40" s="26" t="s">
        <v>168</v>
      </c>
      <c r="BC40" s="69" t="s">
        <v>1034</v>
      </c>
      <c r="BD40" s="69"/>
      <c r="BE40" s="157">
        <v>20333333</v>
      </c>
      <c r="BF40" s="93">
        <f t="shared" si="0"/>
        <v>43862</v>
      </c>
      <c r="BG40" s="93">
        <f t="shared" si="1"/>
        <v>43951</v>
      </c>
      <c r="BH40" s="69" t="str">
        <f>+IF(OR(BG40&lt;=Listas!$AH$2,BF40&lt;=Listas!$AH$2),"Programado","No programado")</f>
        <v>Programado</v>
      </c>
      <c r="BI40" s="69" t="s">
        <v>1267</v>
      </c>
      <c r="BJ40" s="69" t="s">
        <v>1268</v>
      </c>
      <c r="BK40" s="69" t="str">
        <f t="shared" si="2"/>
        <v>Tablero de Control de Datos y metodología definidos</v>
      </c>
      <c r="BL40" s="69" t="s">
        <v>1269</v>
      </c>
      <c r="BM40" s="69" t="str">
        <f>+IF(OR(AND(BG40&gt;Listas!$AH$2,BG40&lt;=Listas!$AH$3),AND(BF40&lt;=Listas!$AH$3,BG40&gt;=Listas!$AH$3)),"Programado","No programado")</f>
        <v>Programado</v>
      </c>
      <c r="BN40" s="69"/>
      <c r="BO40" s="69"/>
      <c r="BP40" s="69" t="str">
        <f t="shared" si="3"/>
        <v>Tablero de Control de Datos y metodología definidos</v>
      </c>
      <c r="BQ40" s="69"/>
      <c r="BR40" s="69" t="str">
        <f>+IF(OR(AND(BG40&gt;Listas!$AH$3,BG40&lt;=Listas!$AH$4),AND(BF40&lt;=Listas!$AH$4,BG40&gt;=Listas!$AH$4)),"Programado","No programado")</f>
        <v>No programado</v>
      </c>
      <c r="BS40" s="69"/>
      <c r="BT40" s="69"/>
      <c r="BU40" s="69" t="str">
        <f t="shared" si="4"/>
        <v/>
      </c>
      <c r="BV40" s="69"/>
      <c r="BW40" s="69" t="str">
        <f>IF(BG40&gt;Listas!$AH$4,"Programado","No programado")</f>
        <v>No programado</v>
      </c>
      <c r="BX40" s="69"/>
      <c r="BY40" s="69"/>
      <c r="BZ40" s="69" t="str">
        <f t="shared" si="5"/>
        <v/>
      </c>
      <c r="CA40" s="69"/>
    </row>
    <row r="41" spans="1:79" ht="61.5" customHeight="1" x14ac:dyDescent="0.25">
      <c r="A41" s="59" t="s">
        <v>812</v>
      </c>
      <c r="B41" s="26" t="s">
        <v>27</v>
      </c>
      <c r="C41" s="26" t="str">
        <f>+VLOOKUP(B41,[1]Listas!$A$2:$B$5,2,FALSE)</f>
        <v>PerUno</v>
      </c>
      <c r="D41" s="26" t="s">
        <v>35</v>
      </c>
      <c r="E41" s="26" t="str">
        <f>+VLOOKUP(D41,[1]Listas!$E$1:$F$11,2,FALSE)</f>
        <v>ObjDos</v>
      </c>
      <c r="F41" s="26" t="s">
        <v>221</v>
      </c>
      <c r="G41" s="26" t="s">
        <v>550</v>
      </c>
      <c r="H41" s="26" t="s">
        <v>466</v>
      </c>
      <c r="I41" s="26" t="s">
        <v>551</v>
      </c>
      <c r="J41" s="26" t="s">
        <v>552</v>
      </c>
      <c r="K41" s="49" t="s">
        <v>549</v>
      </c>
      <c r="L41" s="26" t="s">
        <v>923</v>
      </c>
      <c r="M41" s="26" t="s">
        <v>911</v>
      </c>
      <c r="N41" s="28">
        <v>44053</v>
      </c>
      <c r="O41" s="28">
        <v>44196</v>
      </c>
      <c r="P41" s="29"/>
      <c r="Q41" s="26"/>
      <c r="R41" s="49">
        <v>100</v>
      </c>
      <c r="S41" s="26"/>
      <c r="T41" s="26"/>
      <c r="U41" s="26"/>
      <c r="V41" s="26"/>
      <c r="W41" s="26"/>
      <c r="X41" s="26" t="s">
        <v>317</v>
      </c>
      <c r="Y41" s="26"/>
      <c r="Z41" s="26"/>
      <c r="AA41" s="26"/>
      <c r="AB41" s="26"/>
      <c r="AC41" s="26" t="s">
        <v>317</v>
      </c>
      <c r="AD41" s="26"/>
      <c r="AE41" s="26"/>
      <c r="AF41" s="26"/>
      <c r="AG41" s="26"/>
      <c r="AH41" s="26"/>
      <c r="AI41" s="26"/>
      <c r="AJ41" s="26"/>
      <c r="AK41" s="49" t="s">
        <v>317</v>
      </c>
      <c r="AL41" s="26"/>
      <c r="AM41" s="26"/>
      <c r="AN41" s="26"/>
      <c r="AO41" s="26"/>
      <c r="AP41" s="26"/>
      <c r="AQ41" s="26"/>
      <c r="AR41" s="26"/>
      <c r="AS41" s="26" t="s">
        <v>317</v>
      </c>
      <c r="AT41" s="26"/>
      <c r="AU41" s="49"/>
      <c r="AV41" s="26"/>
      <c r="AW41" s="26" t="s">
        <v>200</v>
      </c>
      <c r="AX41" s="26" t="str">
        <f>+VLOOKUP(AW41,[1]Listas!$L$2:$M$8,2,FALSE)</f>
        <v>NA</v>
      </c>
      <c r="AY41" s="26" t="s">
        <v>200</v>
      </c>
      <c r="AZ41" s="26" t="s">
        <v>149</v>
      </c>
      <c r="BA41" s="26" t="str">
        <f>+VLOOKUP(AZ41,[1]Listas!$AA$2:$AB$10,2,FALSE)</f>
        <v>DTIC</v>
      </c>
      <c r="BB41" s="26" t="s">
        <v>151</v>
      </c>
      <c r="BC41" s="69" t="s">
        <v>1033</v>
      </c>
      <c r="BD41" s="69"/>
      <c r="BE41" s="69"/>
      <c r="BF41" s="93">
        <f t="shared" si="0"/>
        <v>44053</v>
      </c>
      <c r="BG41" s="93">
        <f t="shared" si="1"/>
        <v>44196</v>
      </c>
      <c r="BH41" s="69" t="str">
        <f>+IF(OR(BG41&lt;=Listas!$AH$2,BF41&lt;=Listas!$AH$2),"Programado","No programado")</f>
        <v>No programado</v>
      </c>
      <c r="BI41" s="69"/>
      <c r="BJ41" s="69"/>
      <c r="BK41" s="69" t="str">
        <f t="shared" si="2"/>
        <v/>
      </c>
      <c r="BL41" s="69"/>
      <c r="BM41" s="69" t="str">
        <f>+IF(OR(AND(BG41&gt;Listas!$AH$2,BG41&lt;=Listas!$AH$3),AND(BF41&lt;=Listas!$AH$3,BG41&gt;=Listas!$AH$3)),"Programado","No programado")</f>
        <v>No programado</v>
      </c>
      <c r="BN41" s="69"/>
      <c r="BO41" s="69"/>
      <c r="BP41" s="69" t="str">
        <f t="shared" si="3"/>
        <v/>
      </c>
      <c r="BQ41" s="69"/>
      <c r="BR41" s="69" t="str">
        <f>+IF(OR(AND(BG41&gt;Listas!$AH$3,BG41&lt;=Listas!$AH$4),AND(BF41&lt;=Listas!$AH$4,BG41&gt;=Listas!$AH$4)),"Programado","No programado")</f>
        <v>Programado</v>
      </c>
      <c r="BS41" s="69"/>
      <c r="BT41" s="69"/>
      <c r="BU41" s="69" t="str">
        <f t="shared" si="4"/>
        <v>Portal Web en construcción (Fecha estimada de terminación 19/02/2021)</v>
      </c>
      <c r="BV41" s="69"/>
      <c r="BW41" s="69" t="str">
        <f>IF(BG41&gt;Listas!$AH$4,"Programado","No programado")</f>
        <v>Programado</v>
      </c>
      <c r="BX41" s="69"/>
      <c r="BY41" s="69"/>
      <c r="BZ41" s="69" t="str">
        <f t="shared" si="5"/>
        <v>Portal Web en construcción (Fecha estimada de terminación 19/02/2021)</v>
      </c>
      <c r="CA41" s="69"/>
    </row>
    <row r="42" spans="1:79" ht="61.5" customHeight="1" x14ac:dyDescent="0.25">
      <c r="A42" s="59" t="s">
        <v>813</v>
      </c>
      <c r="B42" s="26" t="s">
        <v>27</v>
      </c>
      <c r="C42" s="26" t="str">
        <f>+VLOOKUP(B42,[1]Listas!$A$2:$B$5,2,FALSE)</f>
        <v>PerUno</v>
      </c>
      <c r="D42" s="26" t="s">
        <v>35</v>
      </c>
      <c r="E42" s="26" t="str">
        <f>+VLOOKUP(D42,[1]Listas!$E$1:$F$11,2,FALSE)</f>
        <v>ObjDos</v>
      </c>
      <c r="F42" s="26" t="s">
        <v>221</v>
      </c>
      <c r="G42" s="26" t="s">
        <v>543</v>
      </c>
      <c r="H42" s="26" t="s">
        <v>466</v>
      </c>
      <c r="I42" s="26" t="s">
        <v>547</v>
      </c>
      <c r="J42" s="26" t="s">
        <v>548</v>
      </c>
      <c r="K42" s="49" t="s">
        <v>549</v>
      </c>
      <c r="L42" s="26" t="s">
        <v>923</v>
      </c>
      <c r="M42" s="26" t="s">
        <v>911</v>
      </c>
      <c r="N42" s="28">
        <v>44053</v>
      </c>
      <c r="O42" s="28">
        <v>44196</v>
      </c>
      <c r="P42" s="29"/>
      <c r="Q42" s="26"/>
      <c r="R42" s="49">
        <v>50</v>
      </c>
      <c r="S42" s="26"/>
      <c r="T42" s="26"/>
      <c r="U42" s="26"/>
      <c r="V42" s="26"/>
      <c r="W42" s="26"/>
      <c r="X42" s="26" t="s">
        <v>317</v>
      </c>
      <c r="Y42" s="26"/>
      <c r="Z42" s="26" t="s">
        <v>317</v>
      </c>
      <c r="AA42" s="26"/>
      <c r="AB42" s="26"/>
      <c r="AC42" s="26" t="s">
        <v>317</v>
      </c>
      <c r="AD42" s="26"/>
      <c r="AE42" s="26"/>
      <c r="AF42" s="26"/>
      <c r="AG42" s="26"/>
      <c r="AH42" s="26"/>
      <c r="AI42" s="26"/>
      <c r="AJ42" s="26"/>
      <c r="AK42" s="49" t="s">
        <v>317</v>
      </c>
      <c r="AL42" s="26"/>
      <c r="AM42" s="26"/>
      <c r="AN42" s="26"/>
      <c r="AO42" s="26"/>
      <c r="AP42" s="26"/>
      <c r="AQ42" s="26"/>
      <c r="AR42" s="26"/>
      <c r="AS42" s="26" t="s">
        <v>317</v>
      </c>
      <c r="AT42" s="26"/>
      <c r="AU42" s="49"/>
      <c r="AV42" s="26"/>
      <c r="AW42" s="26" t="s">
        <v>99</v>
      </c>
      <c r="AX42" s="26" t="str">
        <f>+VLOOKUP(AW42,[1]Listas!$L$2:$M$8,2,FALSE)</f>
        <v>ComCinco</v>
      </c>
      <c r="AY42" s="26" t="s">
        <v>114</v>
      </c>
      <c r="AZ42" s="26" t="s">
        <v>149</v>
      </c>
      <c r="BA42" s="26" t="str">
        <f>+VLOOKUP(AZ42,[1]Listas!$AA$2:$AB$10,2,FALSE)</f>
        <v>DTIC</v>
      </c>
      <c r="BB42" s="26" t="s">
        <v>151</v>
      </c>
      <c r="BC42" s="69" t="s">
        <v>1033</v>
      </c>
      <c r="BD42" s="69"/>
      <c r="BE42" s="69"/>
      <c r="BF42" s="93">
        <f t="shared" si="0"/>
        <v>44053</v>
      </c>
      <c r="BG42" s="93">
        <f t="shared" si="1"/>
        <v>44196</v>
      </c>
      <c r="BH42" s="69" t="str">
        <f>+IF(OR(BG42&lt;=Listas!$AH$2,BF42&lt;=Listas!$AH$2),"Programado","No programado")</f>
        <v>No programado</v>
      </c>
      <c r="BI42" s="69"/>
      <c r="BJ42" s="69"/>
      <c r="BK42" s="69" t="str">
        <f t="shared" si="2"/>
        <v/>
      </c>
      <c r="BL42" s="69"/>
      <c r="BM42" s="69" t="str">
        <f>+IF(OR(AND(BG42&gt;Listas!$AH$2,BG42&lt;=Listas!$AH$3),AND(BF42&lt;=Listas!$AH$3,BG42&gt;=Listas!$AH$3)),"Programado","No programado")</f>
        <v>No programado</v>
      </c>
      <c r="BN42" s="69"/>
      <c r="BO42" s="69"/>
      <c r="BP42" s="69" t="str">
        <f t="shared" si="3"/>
        <v/>
      </c>
      <c r="BQ42" s="69"/>
      <c r="BR42" s="69" t="str">
        <f>+IF(OR(AND(BG42&gt;Listas!$AH$3,BG42&lt;=Listas!$AH$4),AND(BF42&lt;=Listas!$AH$4,BG42&gt;=Listas!$AH$4)),"Programado","No programado")</f>
        <v>Programado</v>
      </c>
      <c r="BS42" s="69"/>
      <c r="BT42" s="69"/>
      <c r="BU42" s="69" t="str">
        <f t="shared" si="4"/>
        <v>Portal Web en construcción (Fecha estimada de terminación 19/02/2021)</v>
      </c>
      <c r="BV42" s="69"/>
      <c r="BW42" s="69" t="str">
        <f>IF(BG42&gt;Listas!$AH$4,"Programado","No programado")</f>
        <v>Programado</v>
      </c>
      <c r="BX42" s="69"/>
      <c r="BY42" s="69"/>
      <c r="BZ42" s="69" t="str">
        <f t="shared" si="5"/>
        <v>Portal Web en construcción (Fecha estimada de terminación 19/02/2021)</v>
      </c>
      <c r="CA42" s="69"/>
    </row>
    <row r="43" spans="1:79" ht="61.5" customHeight="1" x14ac:dyDescent="0.25">
      <c r="A43" s="59" t="s">
        <v>814</v>
      </c>
      <c r="B43" s="26" t="s">
        <v>27</v>
      </c>
      <c r="C43" s="26" t="str">
        <f>+VLOOKUP(B43,[1]Listas!$A$2:$B$5,2,FALSE)</f>
        <v>PerUno</v>
      </c>
      <c r="D43" s="26" t="s">
        <v>35</v>
      </c>
      <c r="E43" s="26" t="str">
        <f>+VLOOKUP(D43,[1]Listas!$E$1:$F$11,2,FALSE)</f>
        <v>ObjDos</v>
      </c>
      <c r="F43" s="26" t="s">
        <v>221</v>
      </c>
      <c r="G43" s="26" t="s">
        <v>543</v>
      </c>
      <c r="H43" s="26" t="s">
        <v>466</v>
      </c>
      <c r="I43" s="26" t="s">
        <v>544</v>
      </c>
      <c r="J43" s="26" t="s">
        <v>545</v>
      </c>
      <c r="K43" s="49" t="s">
        <v>546</v>
      </c>
      <c r="L43" s="26" t="s">
        <v>923</v>
      </c>
      <c r="M43" s="26" t="s">
        <v>911</v>
      </c>
      <c r="N43" s="28">
        <v>43893</v>
      </c>
      <c r="O43" s="28">
        <v>44043</v>
      </c>
      <c r="P43" s="29"/>
      <c r="Q43" s="26"/>
      <c r="R43" s="49">
        <v>50</v>
      </c>
      <c r="S43" s="26"/>
      <c r="T43" s="26"/>
      <c r="U43" s="26"/>
      <c r="V43" s="26"/>
      <c r="W43" s="26" t="s">
        <v>248</v>
      </c>
      <c r="X43" s="26"/>
      <c r="Y43" s="26" t="s">
        <v>248</v>
      </c>
      <c r="Z43" s="26"/>
      <c r="AA43" s="26"/>
      <c r="AB43" s="26"/>
      <c r="AC43" s="26" t="s">
        <v>248</v>
      </c>
      <c r="AD43" s="26"/>
      <c r="AE43" s="26"/>
      <c r="AF43" s="26"/>
      <c r="AG43" s="26"/>
      <c r="AH43" s="26"/>
      <c r="AI43" s="26"/>
      <c r="AJ43" s="26"/>
      <c r="AK43" s="49" t="s">
        <v>248</v>
      </c>
      <c r="AL43" s="26"/>
      <c r="AM43" s="26"/>
      <c r="AN43" s="26"/>
      <c r="AO43" s="26"/>
      <c r="AP43" s="26"/>
      <c r="AQ43" s="26"/>
      <c r="AR43" s="26" t="s">
        <v>248</v>
      </c>
      <c r="AS43" s="26" t="s">
        <v>248</v>
      </c>
      <c r="AT43" s="26"/>
      <c r="AU43" s="49"/>
      <c r="AV43" s="26"/>
      <c r="AW43" s="26" t="s">
        <v>99</v>
      </c>
      <c r="AX43" s="26" t="str">
        <f>+VLOOKUP(AW43,[1]Listas!$L$2:$M$8,2,FALSE)</f>
        <v>ComCinco</v>
      </c>
      <c r="AY43" s="26" t="s">
        <v>114</v>
      </c>
      <c r="AZ43" s="26" t="s">
        <v>149</v>
      </c>
      <c r="BA43" s="26" t="str">
        <f>+VLOOKUP(AZ43,[1]Listas!$AA$2:$AB$10,2,FALSE)</f>
        <v>DTIC</v>
      </c>
      <c r="BB43" s="26" t="s">
        <v>151</v>
      </c>
      <c r="BC43" s="69" t="s">
        <v>1034</v>
      </c>
      <c r="BD43" s="69"/>
      <c r="BE43" s="69"/>
      <c r="BF43" s="93">
        <f t="shared" si="0"/>
        <v>43893</v>
      </c>
      <c r="BG43" s="93">
        <f t="shared" si="1"/>
        <v>44043</v>
      </c>
      <c r="BH43" s="69" t="str">
        <f>+IF(OR(BG43&lt;=Listas!$AH$2,BF43&lt;=Listas!$AH$2),"Programado","No programado")</f>
        <v>Programado</v>
      </c>
      <c r="BI43" s="149" t="s">
        <v>1368</v>
      </c>
      <c r="BJ43" s="69" t="s">
        <v>1334</v>
      </c>
      <c r="BK43" s="69" t="str">
        <f t="shared" si="2"/>
        <v>Documento de requerimientos funcionales y tecnológicos de la extranet</v>
      </c>
      <c r="BL43" s="69" t="s">
        <v>1369</v>
      </c>
      <c r="BM43" s="69" t="str">
        <f>+IF(OR(AND(BG43&gt;Listas!$AH$2,BG43&lt;=Listas!$AH$3),AND(BF43&lt;=Listas!$AH$3,BG43&gt;=Listas!$AH$3)),"Programado","No programado")</f>
        <v>Programado</v>
      </c>
      <c r="BN43" s="69"/>
      <c r="BO43" s="69"/>
      <c r="BP43" s="69" t="str">
        <f t="shared" si="3"/>
        <v>Documento de requerimientos funcionales y tecnológicos de la extranet</v>
      </c>
      <c r="BQ43" s="69"/>
      <c r="BR43" s="69" t="str">
        <f>+IF(OR(AND(BG43&gt;Listas!$AH$3,BG43&lt;=Listas!$AH$4),AND(BF43&lt;=Listas!$AH$4,BG43&gt;=Listas!$AH$4)),"Programado","No programado")</f>
        <v>Programado</v>
      </c>
      <c r="BS43" s="69"/>
      <c r="BT43" s="69"/>
      <c r="BU43" s="69" t="str">
        <f t="shared" si="4"/>
        <v>Documento de requerimientos funcionales y tecnológicos de la extranet</v>
      </c>
      <c r="BV43" s="69"/>
      <c r="BW43" s="69" t="str">
        <f>IF(BG43&gt;Listas!$AH$4,"Programado","No programado")</f>
        <v>No programado</v>
      </c>
      <c r="BX43" s="69"/>
      <c r="BY43" s="69"/>
      <c r="BZ43" s="69" t="str">
        <f t="shared" si="5"/>
        <v/>
      </c>
      <c r="CA43" s="69"/>
    </row>
    <row r="44" spans="1:79" ht="61.5" customHeight="1" x14ac:dyDescent="0.25">
      <c r="A44" s="59"/>
      <c r="B44" s="26" t="s">
        <v>27</v>
      </c>
      <c r="C44" s="26" t="s">
        <v>79</v>
      </c>
      <c r="D44" s="26" t="s">
        <v>94</v>
      </c>
      <c r="E44" s="26" t="s">
        <v>80</v>
      </c>
      <c r="F44" s="26" t="s">
        <v>29</v>
      </c>
      <c r="G44" s="26" t="s">
        <v>387</v>
      </c>
      <c r="H44" s="26" t="s">
        <v>1164</v>
      </c>
      <c r="I44" s="26" t="s">
        <v>388</v>
      </c>
      <c r="J44" s="26" t="s">
        <v>389</v>
      </c>
      <c r="K44" s="26" t="s">
        <v>390</v>
      </c>
      <c r="L44" s="26" t="s">
        <v>391</v>
      </c>
      <c r="M44" s="26" t="s">
        <v>1165</v>
      </c>
      <c r="N44" s="51">
        <v>43955</v>
      </c>
      <c r="O44" s="51">
        <v>44180</v>
      </c>
      <c r="P44" s="29"/>
      <c r="Q44" s="26"/>
      <c r="R44" s="49">
        <v>34</v>
      </c>
      <c r="S44" s="26"/>
      <c r="T44" s="26"/>
      <c r="U44" s="26"/>
      <c r="V44" s="26"/>
      <c r="W44" s="26" t="s">
        <v>317</v>
      </c>
      <c r="X44" s="26"/>
      <c r="Y44" s="26" t="s">
        <v>317</v>
      </c>
      <c r="Z44" s="26"/>
      <c r="AA44" s="26"/>
      <c r="AB44" s="26"/>
      <c r="AC44" s="26"/>
      <c r="AD44" s="26"/>
      <c r="AE44" s="26"/>
      <c r="AF44" s="26"/>
      <c r="AG44" s="26"/>
      <c r="AH44" s="26"/>
      <c r="AI44" s="26"/>
      <c r="AJ44" s="26"/>
      <c r="AK44" s="26"/>
      <c r="AL44" s="26"/>
      <c r="AM44" s="26"/>
      <c r="AN44" s="26"/>
      <c r="AO44" s="26" t="s">
        <v>317</v>
      </c>
      <c r="AP44" s="26"/>
      <c r="AQ44" s="26"/>
      <c r="AR44" s="26" t="s">
        <v>317</v>
      </c>
      <c r="AS44" s="26"/>
      <c r="AT44" s="26"/>
      <c r="AU44" s="26"/>
      <c r="AV44" s="26"/>
      <c r="AW44" s="26" t="s">
        <v>98</v>
      </c>
      <c r="AX44" s="26" t="s">
        <v>122</v>
      </c>
      <c r="AY44" s="26" t="s">
        <v>113</v>
      </c>
      <c r="AZ44" s="26" t="s">
        <v>127</v>
      </c>
      <c r="BA44" s="26" t="s">
        <v>160</v>
      </c>
      <c r="BB44" s="26" t="s">
        <v>133</v>
      </c>
      <c r="BC44" s="69" t="s">
        <v>1033</v>
      </c>
      <c r="BD44" s="69"/>
      <c r="BE44" s="69"/>
      <c r="BF44" s="93">
        <f t="shared" si="0"/>
        <v>43955</v>
      </c>
      <c r="BG44" s="93">
        <f t="shared" si="1"/>
        <v>44180</v>
      </c>
      <c r="BH44" s="69" t="str">
        <f>+IF(OR(BG44&lt;=Listas!$AH$2,BF44&lt;=Listas!$AH$2),"Programado","No programado")</f>
        <v>No programado</v>
      </c>
      <c r="BI44" s="69"/>
      <c r="BJ44" s="69"/>
      <c r="BK44" s="69" t="str">
        <f t="shared" si="2"/>
        <v/>
      </c>
      <c r="BL44" s="69"/>
      <c r="BM44" s="69" t="str">
        <f>+IF(OR(AND(BG44&gt;Listas!$AH$2,BG44&lt;=Listas!$AH$3),AND(BF44&lt;=Listas!$AH$3,BG44&gt;=Listas!$AH$3)),"Programado","No programado")</f>
        <v>Programado</v>
      </c>
      <c r="BN44" s="69"/>
      <c r="BO44" s="69"/>
      <c r="BP44" s="69" t="str">
        <f t="shared" si="3"/>
        <v>Certificados de los funcionarios
Piezas de divulgación socializadas (invitaciones)</v>
      </c>
      <c r="BQ44" s="69"/>
      <c r="BR44" s="69" t="str">
        <f>+IF(OR(AND(BG44&gt;Listas!$AH$3,BG44&lt;=Listas!$AH$4),AND(BF44&lt;=Listas!$AH$4,BG44&gt;=Listas!$AH$4)),"Programado","No programado")</f>
        <v>Programado</v>
      </c>
      <c r="BS44" s="69"/>
      <c r="BT44" s="69"/>
      <c r="BU44" s="69" t="str">
        <f t="shared" si="4"/>
        <v>Certificados de los funcionarios
Piezas de divulgación socializadas (invitaciones)</v>
      </c>
      <c r="BV44" s="69"/>
      <c r="BW44" s="69" t="str">
        <f>IF(BG44&gt;Listas!$AH$4,"Programado","No programado")</f>
        <v>Programado</v>
      </c>
      <c r="BX44" s="69"/>
      <c r="BY44" s="69"/>
      <c r="BZ44" s="69" t="str">
        <f t="shared" si="5"/>
        <v>Certificados de los funcionarios
Piezas de divulgación socializadas (invitaciones)</v>
      </c>
      <c r="CA44" s="69"/>
    </row>
    <row r="45" spans="1:79" ht="61.5" customHeight="1" x14ac:dyDescent="0.25">
      <c r="A45" s="59"/>
      <c r="B45" s="26" t="s">
        <v>27</v>
      </c>
      <c r="C45" s="26" t="s">
        <v>79</v>
      </c>
      <c r="D45" s="26" t="s">
        <v>94</v>
      </c>
      <c r="E45" s="26" t="s">
        <v>80</v>
      </c>
      <c r="F45" s="26" t="s">
        <v>29</v>
      </c>
      <c r="G45" s="26" t="s">
        <v>387</v>
      </c>
      <c r="H45" s="26" t="s">
        <v>1164</v>
      </c>
      <c r="I45" s="26" t="s">
        <v>1166</v>
      </c>
      <c r="J45" s="26" t="s">
        <v>1167</v>
      </c>
      <c r="K45" s="26" t="s">
        <v>1168</v>
      </c>
      <c r="L45" s="26" t="s">
        <v>373</v>
      </c>
      <c r="M45" s="26"/>
      <c r="N45" s="51">
        <v>43922</v>
      </c>
      <c r="O45" s="51">
        <v>43936</v>
      </c>
      <c r="P45" s="29"/>
      <c r="Q45" s="26"/>
      <c r="R45" s="49">
        <v>33</v>
      </c>
      <c r="S45" s="26"/>
      <c r="T45" s="26"/>
      <c r="U45" s="26"/>
      <c r="V45" s="26"/>
      <c r="W45" s="26"/>
      <c r="X45" s="26"/>
      <c r="Y45" s="26" t="s">
        <v>317</v>
      </c>
      <c r="Z45" s="26"/>
      <c r="AA45" s="26"/>
      <c r="AB45" s="26"/>
      <c r="AC45" s="26"/>
      <c r="AD45" s="26"/>
      <c r="AE45" s="26"/>
      <c r="AF45" s="26"/>
      <c r="AG45" s="26"/>
      <c r="AH45" s="26"/>
      <c r="AI45" s="26"/>
      <c r="AJ45" s="26"/>
      <c r="AK45" s="26"/>
      <c r="AL45" s="26"/>
      <c r="AM45" s="26"/>
      <c r="AN45" s="26"/>
      <c r="AO45" s="26"/>
      <c r="AP45" s="26"/>
      <c r="AQ45" s="26"/>
      <c r="AR45" s="26" t="s">
        <v>317</v>
      </c>
      <c r="AS45" s="26"/>
      <c r="AT45" s="26"/>
      <c r="AU45" s="26"/>
      <c r="AV45" s="26"/>
      <c r="AW45" s="26" t="s">
        <v>98</v>
      </c>
      <c r="AX45" s="26" t="s">
        <v>122</v>
      </c>
      <c r="AY45" s="26" t="s">
        <v>113</v>
      </c>
      <c r="AZ45" s="26" t="s">
        <v>127</v>
      </c>
      <c r="BA45" s="26" t="s">
        <v>160</v>
      </c>
      <c r="BB45" s="26" t="s">
        <v>133</v>
      </c>
      <c r="BC45" s="69" t="s">
        <v>1033</v>
      </c>
      <c r="BD45" s="69"/>
      <c r="BE45" s="69"/>
      <c r="BF45" s="93">
        <f t="shared" si="0"/>
        <v>43922</v>
      </c>
      <c r="BG45" s="93">
        <f t="shared" si="1"/>
        <v>43936</v>
      </c>
      <c r="BH45" s="69" t="str">
        <f>+IF(OR(BG45&lt;=Listas!$AH$2,BF45&lt;=Listas!$AH$2),"Programado","No programado")</f>
        <v>No programado</v>
      </c>
      <c r="BI45" s="69"/>
      <c r="BJ45" s="69"/>
      <c r="BK45" s="69" t="str">
        <f t="shared" si="2"/>
        <v/>
      </c>
      <c r="BL45" s="69"/>
      <c r="BM45" s="69" t="str">
        <f>+IF(OR(AND(BG45&gt;Listas!$AH$2,BG45&lt;=Listas!$AH$3),AND(BF45&lt;=Listas!$AH$3,BG45&gt;=Listas!$AH$3)),"Programado","No programado")</f>
        <v>Programado</v>
      </c>
      <c r="BN45" s="69"/>
      <c r="BO45" s="69"/>
      <c r="BP45" s="69" t="str">
        <f t="shared" si="3"/>
        <v>Requerimiento técnico realizado.</v>
      </c>
      <c r="BQ45" s="69"/>
      <c r="BR45" s="69" t="str">
        <f>+IF(OR(AND(BG45&gt;Listas!$AH$3,BG45&lt;=Listas!$AH$4),AND(BF45&lt;=Listas!$AH$4,BG45&gt;=Listas!$AH$4)),"Programado","No programado")</f>
        <v>No programado</v>
      </c>
      <c r="BS45" s="69"/>
      <c r="BT45" s="69"/>
      <c r="BU45" s="69" t="str">
        <f t="shared" si="4"/>
        <v/>
      </c>
      <c r="BV45" s="69"/>
      <c r="BW45" s="69" t="str">
        <f>IF(BG45&gt;Listas!$AH$4,"Programado","No programado")</f>
        <v>No programado</v>
      </c>
      <c r="BX45" s="69"/>
      <c r="BY45" s="69"/>
      <c r="BZ45" s="69" t="str">
        <f t="shared" si="5"/>
        <v/>
      </c>
      <c r="CA45" s="69"/>
    </row>
    <row r="46" spans="1:79" ht="61.5" customHeight="1" x14ac:dyDescent="0.25">
      <c r="A46" s="59"/>
      <c r="B46" s="26" t="s">
        <v>27</v>
      </c>
      <c r="C46" s="26" t="s">
        <v>79</v>
      </c>
      <c r="D46" s="26" t="s">
        <v>94</v>
      </c>
      <c r="E46" s="26" t="s">
        <v>80</v>
      </c>
      <c r="F46" s="26" t="s">
        <v>29</v>
      </c>
      <c r="G46" s="26" t="s">
        <v>387</v>
      </c>
      <c r="H46" s="26" t="s">
        <v>1164</v>
      </c>
      <c r="I46" s="26" t="s">
        <v>392</v>
      </c>
      <c r="J46" s="26" t="s">
        <v>393</v>
      </c>
      <c r="K46" s="26" t="s">
        <v>394</v>
      </c>
      <c r="L46" s="26" t="s">
        <v>395</v>
      </c>
      <c r="M46" s="26" t="s">
        <v>1169</v>
      </c>
      <c r="N46" s="51">
        <v>44013</v>
      </c>
      <c r="O46" s="51">
        <v>44165</v>
      </c>
      <c r="P46" s="29"/>
      <c r="Q46" s="26"/>
      <c r="R46" s="49">
        <v>33</v>
      </c>
      <c r="S46" s="26"/>
      <c r="T46" s="26"/>
      <c r="U46" s="26"/>
      <c r="V46" s="26"/>
      <c r="W46" s="26" t="s">
        <v>317</v>
      </c>
      <c r="X46" s="26"/>
      <c r="Y46" s="26" t="s">
        <v>317</v>
      </c>
      <c r="Z46" s="26"/>
      <c r="AA46" s="26"/>
      <c r="AB46" s="26"/>
      <c r="AC46" s="26"/>
      <c r="AD46" s="26"/>
      <c r="AE46" s="26"/>
      <c r="AF46" s="26"/>
      <c r="AG46" s="26"/>
      <c r="AH46" s="26"/>
      <c r="AI46" s="26"/>
      <c r="AJ46" s="26"/>
      <c r="AK46" s="26"/>
      <c r="AL46" s="26"/>
      <c r="AM46" s="26"/>
      <c r="AN46" s="26"/>
      <c r="AO46" s="26" t="s">
        <v>317</v>
      </c>
      <c r="AP46" s="26"/>
      <c r="AQ46" s="26"/>
      <c r="AR46" s="26" t="s">
        <v>317</v>
      </c>
      <c r="AS46" s="26"/>
      <c r="AT46" s="26"/>
      <c r="AU46" s="26"/>
      <c r="AV46" s="26"/>
      <c r="AW46" s="26" t="s">
        <v>100</v>
      </c>
      <c r="AX46" s="26" t="s">
        <v>124</v>
      </c>
      <c r="AY46" s="26"/>
      <c r="AZ46" s="26" t="s">
        <v>127</v>
      </c>
      <c r="BA46" s="26" t="s">
        <v>160</v>
      </c>
      <c r="BB46" s="26" t="s">
        <v>133</v>
      </c>
      <c r="BC46" s="69" t="s">
        <v>1033</v>
      </c>
      <c r="BD46" s="69"/>
      <c r="BE46" s="69"/>
      <c r="BF46" s="93">
        <f t="shared" si="0"/>
        <v>44013</v>
      </c>
      <c r="BG46" s="93">
        <f t="shared" si="1"/>
        <v>44165</v>
      </c>
      <c r="BH46" s="69" t="str">
        <f>+IF(OR(BG46&lt;=Listas!$AH$2,BF46&lt;=Listas!$AH$2),"Programado","No programado")</f>
        <v>No programado</v>
      </c>
      <c r="BI46" s="69"/>
      <c r="BJ46" s="69"/>
      <c r="BK46" s="69" t="str">
        <f t="shared" si="2"/>
        <v/>
      </c>
      <c r="BL46" s="69"/>
      <c r="BM46" s="69" t="str">
        <f>+IF(OR(AND(BG46&gt;Listas!$AH$2,BG46&lt;=Listas!$AH$3),AND(BF46&lt;=Listas!$AH$3,BG46&gt;=Listas!$AH$3)),"Programado","No programado")</f>
        <v>No programado</v>
      </c>
      <c r="BN46" s="69"/>
      <c r="BO46" s="69"/>
      <c r="BP46" s="69" t="str">
        <f t="shared" si="3"/>
        <v/>
      </c>
      <c r="BQ46" s="69"/>
      <c r="BR46" s="69" t="str">
        <f>+IF(OR(AND(BG46&gt;Listas!$AH$3,BG46&lt;=Listas!$AH$4),AND(BF46&lt;=Listas!$AH$4,BG46&gt;=Listas!$AH$4)),"Programado","No programado")</f>
        <v>Programado</v>
      </c>
      <c r="BS46" s="69"/>
      <c r="BT46" s="69"/>
      <c r="BU46" s="69" t="str">
        <f t="shared" si="4"/>
        <v>Listados de asistencia
Presentación</v>
      </c>
      <c r="BV46" s="69"/>
      <c r="BW46" s="69" t="str">
        <f>IF(BG46&gt;Listas!$AH$4,"Programado","No programado")</f>
        <v>Programado</v>
      </c>
      <c r="BX46" s="69"/>
      <c r="BY46" s="69"/>
      <c r="BZ46" s="69" t="str">
        <f t="shared" si="5"/>
        <v>Listados de asistencia
Presentación</v>
      </c>
      <c r="CA46" s="69"/>
    </row>
    <row r="47" spans="1:79" ht="61.5" customHeight="1" x14ac:dyDescent="0.25">
      <c r="A47" s="59"/>
      <c r="B47" s="26" t="s">
        <v>27</v>
      </c>
      <c r="C47" s="26" t="s">
        <v>79</v>
      </c>
      <c r="D47" s="26" t="s">
        <v>94</v>
      </c>
      <c r="E47" s="26" t="s">
        <v>80</v>
      </c>
      <c r="F47" s="26" t="s">
        <v>29</v>
      </c>
      <c r="G47" s="26" t="s">
        <v>348</v>
      </c>
      <c r="H47" s="26" t="s">
        <v>1164</v>
      </c>
      <c r="I47" s="26" t="s">
        <v>352</v>
      </c>
      <c r="J47" s="26" t="s">
        <v>353</v>
      </c>
      <c r="K47" s="26" t="s">
        <v>354</v>
      </c>
      <c r="L47" s="26" t="s">
        <v>340</v>
      </c>
      <c r="M47" s="26" t="s">
        <v>341</v>
      </c>
      <c r="N47" s="51">
        <v>44013</v>
      </c>
      <c r="O47" s="51">
        <v>44104</v>
      </c>
      <c r="P47" s="29"/>
      <c r="Q47" s="26"/>
      <c r="R47" s="49">
        <v>60</v>
      </c>
      <c r="S47" s="26"/>
      <c r="T47" s="26"/>
      <c r="U47" s="26"/>
      <c r="V47" s="26"/>
      <c r="W47" s="26"/>
      <c r="X47" s="26"/>
      <c r="Y47" s="26"/>
      <c r="Z47" s="26"/>
      <c r="AA47" s="26"/>
      <c r="AB47" s="26" t="s">
        <v>317</v>
      </c>
      <c r="AC47" s="26"/>
      <c r="AD47" s="26"/>
      <c r="AE47" s="26"/>
      <c r="AF47" s="26"/>
      <c r="AG47" s="26"/>
      <c r="AH47" s="26"/>
      <c r="AI47" s="26"/>
      <c r="AJ47" s="26" t="s">
        <v>317</v>
      </c>
      <c r="AK47" s="26"/>
      <c r="AL47" s="26"/>
      <c r="AM47" s="26"/>
      <c r="AN47" s="26"/>
      <c r="AO47" s="26"/>
      <c r="AP47" s="26"/>
      <c r="AQ47" s="26"/>
      <c r="AR47" s="26"/>
      <c r="AS47" s="26"/>
      <c r="AT47" s="26"/>
      <c r="AU47" s="26"/>
      <c r="AV47" s="26"/>
      <c r="AW47" s="26" t="s">
        <v>200</v>
      </c>
      <c r="AX47" s="26" t="s">
        <v>201</v>
      </c>
      <c r="AY47" s="26" t="s">
        <v>200</v>
      </c>
      <c r="AZ47" s="26" t="s">
        <v>127</v>
      </c>
      <c r="BA47" s="26" t="s">
        <v>160</v>
      </c>
      <c r="BB47" s="26" t="s">
        <v>128</v>
      </c>
      <c r="BC47" s="69" t="s">
        <v>1033</v>
      </c>
      <c r="BD47" s="69"/>
      <c r="BE47" s="69"/>
      <c r="BF47" s="93">
        <f t="shared" si="0"/>
        <v>44013</v>
      </c>
      <c r="BG47" s="93">
        <f t="shared" si="1"/>
        <v>44104</v>
      </c>
      <c r="BH47" s="69" t="str">
        <f>+IF(OR(BG47&lt;=Listas!$AH$2,BF47&lt;=Listas!$AH$2),"Programado","No programado")</f>
        <v>No programado</v>
      </c>
      <c r="BI47" s="69"/>
      <c r="BJ47" s="69"/>
      <c r="BK47" s="69" t="str">
        <f t="shared" si="2"/>
        <v/>
      </c>
      <c r="BL47" s="69"/>
      <c r="BM47" s="69" t="str">
        <f>+IF(OR(AND(BG47&gt;Listas!$AH$2,BG47&lt;=Listas!$AH$3),AND(BF47&lt;=Listas!$AH$3,BG47&gt;=Listas!$AH$3)),"Programado","No programado")</f>
        <v>No programado</v>
      </c>
      <c r="BN47" s="69"/>
      <c r="BO47" s="69"/>
      <c r="BP47" s="69" t="str">
        <f t="shared" si="3"/>
        <v/>
      </c>
      <c r="BQ47" s="69"/>
      <c r="BR47" s="69" t="str">
        <f>+IF(OR(AND(BG47&gt;Listas!$AH$3,BG47&lt;=Listas!$AH$4),AND(BF47&lt;=Listas!$AH$4,BG47&gt;=Listas!$AH$4)),"Programado","No programado")</f>
        <v>Programado</v>
      </c>
      <c r="BS47" s="69"/>
      <c r="BT47" s="69"/>
      <c r="BU47" s="69" t="str">
        <f t="shared" si="4"/>
        <v>Cronograma de actividades.</v>
      </c>
      <c r="BV47" s="69"/>
      <c r="BW47" s="69" t="str">
        <f>IF(BG47&gt;Listas!$AH$4,"Programado","No programado")</f>
        <v>No programado</v>
      </c>
      <c r="BX47" s="69"/>
      <c r="BY47" s="69"/>
      <c r="BZ47" s="69" t="str">
        <f t="shared" si="5"/>
        <v/>
      </c>
      <c r="CA47" s="69"/>
    </row>
    <row r="48" spans="1:79" ht="61.5" customHeight="1" x14ac:dyDescent="0.25">
      <c r="A48" s="59"/>
      <c r="B48" s="26" t="s">
        <v>27</v>
      </c>
      <c r="C48" s="26" t="s">
        <v>79</v>
      </c>
      <c r="D48" s="26" t="s">
        <v>94</v>
      </c>
      <c r="E48" s="26" t="s">
        <v>80</v>
      </c>
      <c r="F48" s="26" t="s">
        <v>29</v>
      </c>
      <c r="G48" s="26" t="s">
        <v>348</v>
      </c>
      <c r="H48" s="26" t="s">
        <v>1164</v>
      </c>
      <c r="I48" s="26" t="s">
        <v>349</v>
      </c>
      <c r="J48" s="26" t="s">
        <v>350</v>
      </c>
      <c r="K48" s="26" t="s">
        <v>351</v>
      </c>
      <c r="L48" s="26" t="s">
        <v>340</v>
      </c>
      <c r="M48" s="26" t="s">
        <v>341</v>
      </c>
      <c r="N48" s="51">
        <v>43891</v>
      </c>
      <c r="O48" s="51">
        <v>44012</v>
      </c>
      <c r="P48" s="29"/>
      <c r="Q48" s="26"/>
      <c r="R48" s="49">
        <v>40</v>
      </c>
      <c r="S48" s="26"/>
      <c r="T48" s="26"/>
      <c r="U48" s="26"/>
      <c r="V48" s="26"/>
      <c r="W48" s="26"/>
      <c r="X48" s="26"/>
      <c r="Y48" s="26"/>
      <c r="Z48" s="26"/>
      <c r="AA48" s="26"/>
      <c r="AB48" s="26" t="s">
        <v>317</v>
      </c>
      <c r="AC48" s="26"/>
      <c r="AD48" s="26"/>
      <c r="AE48" s="26"/>
      <c r="AF48" s="26"/>
      <c r="AG48" s="26"/>
      <c r="AH48" s="26"/>
      <c r="AI48" s="26"/>
      <c r="AJ48" s="26" t="s">
        <v>317</v>
      </c>
      <c r="AK48" s="26"/>
      <c r="AL48" s="26"/>
      <c r="AM48" s="26"/>
      <c r="AN48" s="26"/>
      <c r="AO48" s="26"/>
      <c r="AP48" s="26"/>
      <c r="AQ48" s="26"/>
      <c r="AR48" s="26"/>
      <c r="AS48" s="26"/>
      <c r="AT48" s="26"/>
      <c r="AU48" s="26"/>
      <c r="AV48" s="26"/>
      <c r="AW48" s="26" t="s">
        <v>200</v>
      </c>
      <c r="AX48" s="26" t="s">
        <v>201</v>
      </c>
      <c r="AY48" s="26" t="s">
        <v>200</v>
      </c>
      <c r="AZ48" s="26" t="s">
        <v>127</v>
      </c>
      <c r="BA48" s="26" t="s">
        <v>160</v>
      </c>
      <c r="BB48" s="26" t="s">
        <v>128</v>
      </c>
      <c r="BC48" s="69" t="s">
        <v>1034</v>
      </c>
      <c r="BD48" s="69"/>
      <c r="BE48" s="69"/>
      <c r="BF48" s="93">
        <f t="shared" si="0"/>
        <v>43891</v>
      </c>
      <c r="BG48" s="93">
        <f t="shared" si="1"/>
        <v>44012</v>
      </c>
      <c r="BH48" s="69" t="str">
        <f>+IF(OR(BG48&lt;=Listas!$AH$2,BF48&lt;=Listas!$AH$2),"Programado","No programado")</f>
        <v>Programado</v>
      </c>
      <c r="BI48" s="69" t="s">
        <v>1301</v>
      </c>
      <c r="BJ48" s="69" t="s">
        <v>1302</v>
      </c>
      <c r="BK48" s="69" t="str">
        <f t="shared" si="2"/>
        <v>Documento Propuesta al CIG</v>
      </c>
      <c r="BL48" s="69" t="s">
        <v>1303</v>
      </c>
      <c r="BM48" s="69" t="str">
        <f>+IF(OR(AND(BG48&gt;Listas!$AH$2,BG48&lt;=Listas!$AH$3),AND(BF48&lt;=Listas!$AH$3,BG48&gt;=Listas!$AH$3)),"Programado","No programado")</f>
        <v>Programado</v>
      </c>
      <c r="BN48" s="69"/>
      <c r="BO48" s="69"/>
      <c r="BP48" s="69" t="str">
        <f t="shared" si="3"/>
        <v>Documento Propuesta al CIG</v>
      </c>
      <c r="BQ48" s="69"/>
      <c r="BR48" s="69" t="str">
        <f>+IF(OR(AND(BG48&gt;Listas!$AH$3,BG48&lt;=Listas!$AH$4),AND(BF48&lt;=Listas!$AH$4,BG48&gt;=Listas!$AH$4)),"Programado","No programado")</f>
        <v>No programado</v>
      </c>
      <c r="BS48" s="69"/>
      <c r="BT48" s="69"/>
      <c r="BU48" s="69" t="str">
        <f t="shared" si="4"/>
        <v/>
      </c>
      <c r="BV48" s="69"/>
      <c r="BW48" s="69" t="str">
        <f>IF(BG48&gt;Listas!$AH$4,"Programado","No programado")</f>
        <v>No programado</v>
      </c>
      <c r="BX48" s="69"/>
      <c r="BY48" s="69"/>
      <c r="BZ48" s="69" t="str">
        <f t="shared" si="5"/>
        <v/>
      </c>
      <c r="CA48" s="69"/>
    </row>
    <row r="49" spans="1:79" ht="61.5" customHeight="1" x14ac:dyDescent="0.25">
      <c r="A49" s="59"/>
      <c r="B49" s="26" t="s">
        <v>27</v>
      </c>
      <c r="C49" s="26" t="str">
        <f>+VLOOKUP(B49,Listas!$A$2:$B$5,2,FALSE)</f>
        <v>PerUno</v>
      </c>
      <c r="D49" s="26" t="s">
        <v>94</v>
      </c>
      <c r="E49" s="26" t="str">
        <f>+VLOOKUP(D49,Listas!$E$1:$F$11,2,FALSE)</f>
        <v>ObjUno</v>
      </c>
      <c r="F49" s="26" t="s">
        <v>29</v>
      </c>
      <c r="G49" s="26" t="s">
        <v>241</v>
      </c>
      <c r="H49" s="26" t="s">
        <v>242</v>
      </c>
      <c r="I49" s="26" t="s">
        <v>249</v>
      </c>
      <c r="J49" s="26" t="s">
        <v>250</v>
      </c>
      <c r="K49" s="26" t="s">
        <v>251</v>
      </c>
      <c r="L49" s="26" t="s">
        <v>246</v>
      </c>
      <c r="M49" s="26" t="s">
        <v>247</v>
      </c>
      <c r="N49" s="51">
        <v>43845</v>
      </c>
      <c r="O49" s="51">
        <v>43951</v>
      </c>
      <c r="P49" s="29"/>
      <c r="Q49" s="26"/>
      <c r="R49" s="26">
        <v>30</v>
      </c>
      <c r="S49" s="26" t="s">
        <v>248</v>
      </c>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t="s">
        <v>200</v>
      </c>
      <c r="AX49" s="26" t="str">
        <f>+VLOOKUP(AW49,Listas!$L$2:$M$8,2,FALSE)</f>
        <v>NA</v>
      </c>
      <c r="AY49" s="26" t="s">
        <v>200</v>
      </c>
      <c r="AZ49" s="26" t="s">
        <v>153</v>
      </c>
      <c r="BA49" s="26" t="str">
        <f>+VLOOKUP(AZ49,Listas!$AA$2:$AB$10,2,FALSE)</f>
        <v>OAPCR</v>
      </c>
      <c r="BB49" s="26" t="s">
        <v>154</v>
      </c>
      <c r="BC49" s="69" t="s">
        <v>1034</v>
      </c>
      <c r="BD49" s="69"/>
      <c r="BE49" s="69"/>
      <c r="BF49" s="93">
        <f t="shared" si="0"/>
        <v>43845</v>
      </c>
      <c r="BG49" s="93">
        <f t="shared" si="1"/>
        <v>43951</v>
      </c>
      <c r="BH49" s="69" t="str">
        <f>+IF(OR(BG49&lt;=Listas!$AH$2,BF49&lt;=Listas!$AH$2),"Programado","No programado")</f>
        <v>Programado</v>
      </c>
      <c r="BI49" s="69" t="s">
        <v>1270</v>
      </c>
      <c r="BJ49" s="69"/>
      <c r="BK49" s="69" t="str">
        <f t="shared" si="2"/>
        <v>Documento de Contexto Estratégico aprobado</v>
      </c>
      <c r="BL49" s="69" t="s">
        <v>1271</v>
      </c>
      <c r="BM49" s="69" t="str">
        <f>+IF(OR(AND(BG49&gt;Listas!$AH$2,BG49&lt;=Listas!$AH$3),AND(BF49&lt;=Listas!$AH$3,BG49&gt;=Listas!$AH$3)),"Programado","No programado")</f>
        <v>Programado</v>
      </c>
      <c r="BN49" s="69"/>
      <c r="BO49" s="69"/>
      <c r="BP49" s="69" t="str">
        <f t="shared" si="3"/>
        <v>Documento de Contexto Estratégico aprobado</v>
      </c>
      <c r="BQ49" s="69"/>
      <c r="BR49" s="69" t="str">
        <f>+IF(OR(AND(BG49&gt;Listas!$AH$3,BG49&lt;=Listas!$AH$4),AND(BF49&lt;=Listas!$AH$4,BG49&gt;=Listas!$AH$4)),"Programado","No programado")</f>
        <v>No programado</v>
      </c>
      <c r="BS49" s="69"/>
      <c r="BT49" s="69"/>
      <c r="BU49" s="69" t="str">
        <f t="shared" si="4"/>
        <v/>
      </c>
      <c r="BV49" s="69"/>
      <c r="BW49" s="69" t="str">
        <f>IF(BG49&gt;Listas!$AH$4,"Programado","No programado")</f>
        <v>No programado</v>
      </c>
      <c r="BX49" s="69"/>
      <c r="BY49" s="69"/>
      <c r="BZ49" s="69" t="str">
        <f t="shared" si="5"/>
        <v/>
      </c>
      <c r="CA49" s="69"/>
    </row>
    <row r="50" spans="1:79" ht="61.5" customHeight="1" x14ac:dyDescent="0.25">
      <c r="A50" s="59"/>
      <c r="B50" s="26" t="s">
        <v>27</v>
      </c>
      <c r="C50" s="26" t="str">
        <f>+VLOOKUP(B50,Listas!$A$2:$B$5,2,FALSE)</f>
        <v>PerUno</v>
      </c>
      <c r="D50" s="26" t="s">
        <v>94</v>
      </c>
      <c r="E50" s="26" t="str">
        <f>+VLOOKUP(D50,Listas!$E$1:$F$11,2,FALSE)</f>
        <v>ObjUno</v>
      </c>
      <c r="F50" s="26" t="s">
        <v>29</v>
      </c>
      <c r="G50" s="26" t="s">
        <v>241</v>
      </c>
      <c r="H50" s="26" t="s">
        <v>242</v>
      </c>
      <c r="I50" s="26" t="s">
        <v>252</v>
      </c>
      <c r="J50" s="26" t="s">
        <v>253</v>
      </c>
      <c r="K50" s="26" t="s">
        <v>254</v>
      </c>
      <c r="L50" s="26" t="s">
        <v>255</v>
      </c>
      <c r="M50" s="26" t="s">
        <v>247</v>
      </c>
      <c r="N50" s="51">
        <v>43845</v>
      </c>
      <c r="O50" s="51">
        <v>43920</v>
      </c>
      <c r="P50" s="29"/>
      <c r="Q50" s="26"/>
      <c r="R50" s="26">
        <v>40</v>
      </c>
      <c r="S50" s="26" t="s">
        <v>248</v>
      </c>
      <c r="T50" s="26"/>
      <c r="U50" s="26"/>
      <c r="V50" s="26"/>
      <c r="W50" s="26"/>
      <c r="X50" s="26" t="s">
        <v>248</v>
      </c>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t="s">
        <v>200</v>
      </c>
      <c r="AX50" s="26" t="str">
        <f>+VLOOKUP(AW50,Listas!$L$2:$M$8,2,FALSE)</f>
        <v>NA</v>
      </c>
      <c r="AY50" s="26" t="s">
        <v>200</v>
      </c>
      <c r="AZ50" s="26" t="s">
        <v>153</v>
      </c>
      <c r="BA50" s="26" t="str">
        <f>+VLOOKUP(AZ50,Listas!$AA$2:$AB$10,2,FALSE)</f>
        <v>OAPCR</v>
      </c>
      <c r="BB50" s="26" t="s">
        <v>168</v>
      </c>
      <c r="BC50" s="69" t="s">
        <v>1035</v>
      </c>
      <c r="BD50" s="93">
        <v>43920</v>
      </c>
      <c r="BE50" s="69"/>
      <c r="BF50" s="93">
        <f t="shared" si="0"/>
        <v>43845</v>
      </c>
      <c r="BG50" s="93">
        <f t="shared" si="1"/>
        <v>43920</v>
      </c>
      <c r="BH50" s="69" t="str">
        <f>+IF(OR(BG50&lt;=Listas!$AH$2,BF50&lt;=Listas!$AH$2),"Programado","No programado")</f>
        <v>Programado</v>
      </c>
      <c r="BI50" s="69" t="s">
        <v>1272</v>
      </c>
      <c r="BJ50" s="69" t="s">
        <v>1273</v>
      </c>
      <c r="BK50" s="69" t="str">
        <f t="shared" si="2"/>
        <v>Documento de diagnóstico del SIGI consolidado</v>
      </c>
      <c r="BL50" s="69" t="s">
        <v>1274</v>
      </c>
      <c r="BM50" s="69" t="str">
        <f>+IF(OR(AND(BG50&gt;Listas!$AH$2,BG50&lt;=Listas!$AH$3),AND(BF50&lt;=Listas!$AH$3,BG50&gt;=Listas!$AH$3)),"Programado","No programado")</f>
        <v>No programado</v>
      </c>
      <c r="BN50" s="69"/>
      <c r="BO50" s="69"/>
      <c r="BP50" s="69" t="str">
        <f t="shared" si="3"/>
        <v/>
      </c>
      <c r="BQ50" s="69"/>
      <c r="BR50" s="69" t="str">
        <f>+IF(OR(AND(BG50&gt;Listas!$AH$3,BG50&lt;=Listas!$AH$4),AND(BF50&lt;=Listas!$AH$4,BG50&gt;=Listas!$AH$4)),"Programado","No programado")</f>
        <v>No programado</v>
      </c>
      <c r="BS50" s="69"/>
      <c r="BT50" s="69"/>
      <c r="BU50" s="69" t="str">
        <f t="shared" si="4"/>
        <v/>
      </c>
      <c r="BV50" s="69"/>
      <c r="BW50" s="69" t="str">
        <f>IF(BG50&gt;Listas!$AH$4,"Programado","No programado")</f>
        <v>No programado</v>
      </c>
      <c r="BX50" s="69"/>
      <c r="BY50" s="69"/>
      <c r="BZ50" s="69" t="str">
        <f t="shared" si="5"/>
        <v/>
      </c>
      <c r="CA50" s="69"/>
    </row>
    <row r="51" spans="1:79" ht="61.5" customHeight="1" x14ac:dyDescent="0.25">
      <c r="A51" s="59" t="s">
        <v>808</v>
      </c>
      <c r="B51" s="26" t="s">
        <v>27</v>
      </c>
      <c r="C51" s="26" t="str">
        <f>+VLOOKUP(B51,Listas!$A$2:$B$5,2,FALSE)</f>
        <v>PerUno</v>
      </c>
      <c r="D51" s="26" t="s">
        <v>94</v>
      </c>
      <c r="E51" s="26" t="str">
        <f>+VLOOKUP(D51,Listas!$E$1:$F$11,2,FALSE)</f>
        <v>ObjUno</v>
      </c>
      <c r="F51" s="26" t="s">
        <v>29</v>
      </c>
      <c r="G51" s="26" t="s">
        <v>241</v>
      </c>
      <c r="H51" s="26" t="s">
        <v>242</v>
      </c>
      <c r="I51" s="26" t="s">
        <v>243</v>
      </c>
      <c r="J51" s="26" t="s">
        <v>244</v>
      </c>
      <c r="K51" s="26" t="s">
        <v>245</v>
      </c>
      <c r="L51" s="26" t="s">
        <v>246</v>
      </c>
      <c r="M51" s="26" t="s">
        <v>247</v>
      </c>
      <c r="N51" s="51">
        <v>43845</v>
      </c>
      <c r="O51" s="51">
        <v>43881</v>
      </c>
      <c r="P51" s="29"/>
      <c r="Q51" s="26"/>
      <c r="R51" s="26">
        <v>30</v>
      </c>
      <c r="S51" s="26" t="s">
        <v>248</v>
      </c>
      <c r="T51" s="26" t="s">
        <v>248</v>
      </c>
      <c r="U51" s="26" t="s">
        <v>248</v>
      </c>
      <c r="V51" s="26" t="s">
        <v>248</v>
      </c>
      <c r="W51" s="26" t="s">
        <v>248</v>
      </c>
      <c r="X51" s="26" t="s">
        <v>248</v>
      </c>
      <c r="Y51" s="26" t="s">
        <v>248</v>
      </c>
      <c r="Z51" s="26" t="s">
        <v>248</v>
      </c>
      <c r="AA51" s="26" t="s">
        <v>248</v>
      </c>
      <c r="AB51" s="26" t="s">
        <v>248</v>
      </c>
      <c r="AC51" s="26" t="s">
        <v>248</v>
      </c>
      <c r="AD51" s="26" t="s">
        <v>248</v>
      </c>
      <c r="AE51" s="26" t="s">
        <v>248</v>
      </c>
      <c r="AF51" s="26" t="s">
        <v>248</v>
      </c>
      <c r="AG51" s="26" t="s">
        <v>248</v>
      </c>
      <c r="AH51" s="26" t="s">
        <v>248</v>
      </c>
      <c r="AI51" s="26" t="s">
        <v>248</v>
      </c>
      <c r="AJ51" s="26" t="s">
        <v>248</v>
      </c>
      <c r="AK51" s="49" t="s">
        <v>248</v>
      </c>
      <c r="AL51" s="26" t="s">
        <v>248</v>
      </c>
      <c r="AM51" s="26" t="s">
        <v>248</v>
      </c>
      <c r="AN51" s="26" t="s">
        <v>248</v>
      </c>
      <c r="AO51" s="26" t="s">
        <v>248</v>
      </c>
      <c r="AP51" s="26" t="s">
        <v>248</v>
      </c>
      <c r="AQ51" s="26" t="s">
        <v>248</v>
      </c>
      <c r="AR51" s="26" t="s">
        <v>248</v>
      </c>
      <c r="AS51" s="26" t="s">
        <v>248</v>
      </c>
      <c r="AT51" s="26" t="s">
        <v>248</v>
      </c>
      <c r="AU51" s="26" t="s">
        <v>248</v>
      </c>
      <c r="AV51" s="26"/>
      <c r="AW51" s="26" t="s">
        <v>200</v>
      </c>
      <c r="AX51" s="26" t="str">
        <f>+VLOOKUP(AW51,Listas!$L$2:$M$8,2,FALSE)</f>
        <v>NA</v>
      </c>
      <c r="AY51" s="26" t="s">
        <v>200</v>
      </c>
      <c r="AZ51" s="26" t="s">
        <v>153</v>
      </c>
      <c r="BA51" s="26" t="str">
        <f>+VLOOKUP(AZ51,Listas!$AA$2:$AB$10,2,FALSE)</f>
        <v>OAPCR</v>
      </c>
      <c r="BB51" s="26" t="s">
        <v>168</v>
      </c>
      <c r="BC51" s="69" t="s">
        <v>1035</v>
      </c>
      <c r="BD51" s="93">
        <v>43881</v>
      </c>
      <c r="BE51" s="69"/>
      <c r="BF51" s="93">
        <f t="shared" si="0"/>
        <v>43845</v>
      </c>
      <c r="BG51" s="93">
        <f t="shared" si="1"/>
        <v>43881</v>
      </c>
      <c r="BH51" s="69" t="str">
        <f>+IF(OR(BG51&lt;=Listas!$AH$2,BF51&lt;=Listas!$AH$2),"Programado","No programado")</f>
        <v>Programado</v>
      </c>
      <c r="BI51" s="69" t="s">
        <v>1275</v>
      </c>
      <c r="BJ51" s="69" t="s">
        <v>1273</v>
      </c>
      <c r="BK51" s="69" t="str">
        <f t="shared" si="2"/>
        <v>16 autodignósticos elaborados
Listados de asistencia de mesas de trabajo</v>
      </c>
      <c r="BL51" s="69" t="s">
        <v>1276</v>
      </c>
      <c r="BM51" s="69" t="str">
        <f>+IF(OR(AND(BG51&gt;Listas!$AH$2,BG51&lt;=Listas!$AH$3),AND(BF51&lt;=Listas!$AH$3,BG51&gt;=Listas!$AH$3)),"Programado","No programado")</f>
        <v>No programado</v>
      </c>
      <c r="BN51" s="69"/>
      <c r="BO51" s="69"/>
      <c r="BP51" s="69" t="str">
        <f t="shared" si="3"/>
        <v/>
      </c>
      <c r="BQ51" s="69"/>
      <c r="BR51" s="69" t="str">
        <f>+IF(OR(AND(BG51&gt;Listas!$AH$3,BG51&lt;=Listas!$AH$4),AND(BF51&lt;=Listas!$AH$4,BG51&gt;=Listas!$AH$4)),"Programado","No programado")</f>
        <v>No programado</v>
      </c>
      <c r="BS51" s="69"/>
      <c r="BT51" s="69"/>
      <c r="BU51" s="69" t="str">
        <f t="shared" si="4"/>
        <v/>
      </c>
      <c r="BV51" s="69"/>
      <c r="BW51" s="69" t="str">
        <f>IF(BG51&gt;Listas!$AH$4,"Programado","No programado")</f>
        <v>No programado</v>
      </c>
      <c r="BX51" s="69"/>
      <c r="BY51" s="69"/>
      <c r="BZ51" s="69" t="str">
        <f t="shared" si="5"/>
        <v/>
      </c>
      <c r="CA51" s="69"/>
    </row>
    <row r="52" spans="1:79" ht="61.5" customHeight="1" x14ac:dyDescent="0.25">
      <c r="A52" s="59"/>
      <c r="B52" s="26" t="s">
        <v>27</v>
      </c>
      <c r="C52" s="26" t="str">
        <f>+VLOOKUP(B52,Listas!$A$2:$B$5,2,FALSE)</f>
        <v>PerUno</v>
      </c>
      <c r="D52" s="26" t="s">
        <v>94</v>
      </c>
      <c r="E52" s="26" t="str">
        <f>+VLOOKUP(D52,Listas!$E$1:$F$11,2,FALSE)</f>
        <v>ObjUno</v>
      </c>
      <c r="F52" s="26" t="s">
        <v>29</v>
      </c>
      <c r="G52" s="26" t="s">
        <v>296</v>
      </c>
      <c r="H52" s="26" t="s">
        <v>242</v>
      </c>
      <c r="I52" s="26" t="s">
        <v>297</v>
      </c>
      <c r="J52" s="26" t="s">
        <v>298</v>
      </c>
      <c r="K52" s="26" t="s">
        <v>299</v>
      </c>
      <c r="L52" s="26" t="s">
        <v>300</v>
      </c>
      <c r="M52" s="26" t="s">
        <v>301</v>
      </c>
      <c r="N52" s="51">
        <v>43862</v>
      </c>
      <c r="O52" s="51">
        <v>43946</v>
      </c>
      <c r="P52" s="29"/>
      <c r="Q52" s="26"/>
      <c r="R52" s="26">
        <v>100</v>
      </c>
      <c r="S52" s="26"/>
      <c r="T52" s="26"/>
      <c r="U52" s="26"/>
      <c r="V52" s="26"/>
      <c r="W52" s="26"/>
      <c r="X52" s="26"/>
      <c r="Y52" s="26"/>
      <c r="Z52" s="26" t="s">
        <v>248</v>
      </c>
      <c r="AA52" s="26" t="s">
        <v>248</v>
      </c>
      <c r="AB52" s="26"/>
      <c r="AC52" s="26"/>
      <c r="AD52" s="26"/>
      <c r="AE52" s="26"/>
      <c r="AF52" s="26"/>
      <c r="AG52" s="26"/>
      <c r="AH52" s="26"/>
      <c r="AI52" s="26"/>
      <c r="AJ52" s="26"/>
      <c r="AK52" s="26"/>
      <c r="AL52" s="26"/>
      <c r="AM52" s="26"/>
      <c r="AN52" s="26"/>
      <c r="AO52" s="26"/>
      <c r="AP52" s="26"/>
      <c r="AQ52" s="26"/>
      <c r="AR52" s="26" t="s">
        <v>248</v>
      </c>
      <c r="AS52" s="26"/>
      <c r="AT52" s="26"/>
      <c r="AU52" s="26"/>
      <c r="AV52" s="26"/>
      <c r="AW52" s="26" t="s">
        <v>96</v>
      </c>
      <c r="AX52" s="26" t="str">
        <f>+VLOOKUP(AW52,Listas!$L$2:$M$8,2,FALSE)</f>
        <v>ComDos</v>
      </c>
      <c r="AY52" s="26"/>
      <c r="AZ52" s="26" t="s">
        <v>153</v>
      </c>
      <c r="BA52" s="26" t="str">
        <f>+VLOOKUP(AZ52,Listas!$AA$2:$AB$10,2,FALSE)</f>
        <v>OAPCR</v>
      </c>
      <c r="BB52" s="26" t="s">
        <v>168</v>
      </c>
      <c r="BC52" s="69" t="s">
        <v>1034</v>
      </c>
      <c r="BD52" s="69"/>
      <c r="BE52" s="69"/>
      <c r="BF52" s="93">
        <f t="shared" si="0"/>
        <v>43862</v>
      </c>
      <c r="BG52" s="93">
        <f t="shared" si="1"/>
        <v>43946</v>
      </c>
      <c r="BH52" s="69" t="str">
        <f>+IF(OR(BG52&lt;=Listas!$AH$2,BF52&lt;=Listas!$AH$2),"Programado","No programado")</f>
        <v>Programado</v>
      </c>
      <c r="BI52" s="69" t="s">
        <v>1277</v>
      </c>
      <c r="BJ52" s="69"/>
      <c r="BK52" s="69" t="str">
        <f t="shared" si="2"/>
        <v>Estrategia Formulada</v>
      </c>
      <c r="BL52" s="69" t="s">
        <v>1278</v>
      </c>
      <c r="BM52" s="69" t="str">
        <f>+IF(OR(AND(BG52&gt;Listas!$AH$2,BG52&lt;=Listas!$AH$3),AND(BF52&lt;=Listas!$AH$3,BG52&gt;=Listas!$AH$3)),"Programado","No programado")</f>
        <v>Programado</v>
      </c>
      <c r="BN52" s="69"/>
      <c r="BO52" s="69"/>
      <c r="BP52" s="69" t="str">
        <f t="shared" si="3"/>
        <v>Estrategia Formulada</v>
      </c>
      <c r="BQ52" s="69"/>
      <c r="BR52" s="69" t="str">
        <f>+IF(OR(AND(BG52&gt;Listas!$AH$3,BG52&lt;=Listas!$AH$4),AND(BF52&lt;=Listas!$AH$4,BG52&gt;=Listas!$AH$4)),"Programado","No programado")</f>
        <v>No programado</v>
      </c>
      <c r="BS52" s="69"/>
      <c r="BT52" s="69"/>
      <c r="BU52" s="69" t="str">
        <f t="shared" si="4"/>
        <v/>
      </c>
      <c r="BV52" s="69"/>
      <c r="BW52" s="69" t="str">
        <f>IF(BG52&gt;Listas!$AH$4,"Programado","No programado")</f>
        <v>No programado</v>
      </c>
      <c r="BX52" s="69"/>
      <c r="BY52" s="69"/>
      <c r="BZ52" s="69" t="str">
        <f t="shared" si="5"/>
        <v/>
      </c>
      <c r="CA52" s="69"/>
    </row>
    <row r="53" spans="1:79" ht="61.5" customHeight="1" x14ac:dyDescent="0.25">
      <c r="A53" s="59"/>
      <c r="B53" s="26" t="s">
        <v>27</v>
      </c>
      <c r="C53" s="26" t="str">
        <f>+VLOOKUP(B53,Listas!$A$2:$B$5,2,FALSE)</f>
        <v>PerUno</v>
      </c>
      <c r="D53" s="26" t="s">
        <v>94</v>
      </c>
      <c r="E53" s="26" t="str">
        <f>+VLOOKUP(D53,Listas!$E$1:$F$11,2,FALSE)</f>
        <v>ObjUno</v>
      </c>
      <c r="F53" s="26" t="s">
        <v>29</v>
      </c>
      <c r="G53" s="26" t="s">
        <v>306</v>
      </c>
      <c r="H53" s="26" t="s">
        <v>1170</v>
      </c>
      <c r="I53" s="26" t="s">
        <v>307</v>
      </c>
      <c r="J53" s="26" t="s">
        <v>308</v>
      </c>
      <c r="K53" s="26" t="s">
        <v>309</v>
      </c>
      <c r="L53" s="26" t="s">
        <v>310</v>
      </c>
      <c r="M53" s="26" t="s">
        <v>311</v>
      </c>
      <c r="N53" s="51">
        <v>43862</v>
      </c>
      <c r="O53" s="51">
        <v>44196</v>
      </c>
      <c r="P53" s="19">
        <v>8000000</v>
      </c>
      <c r="Q53" s="26" t="s">
        <v>312</v>
      </c>
      <c r="R53" s="26">
        <v>20</v>
      </c>
      <c r="S53" s="26"/>
      <c r="T53" s="26"/>
      <c r="U53" s="26"/>
      <c r="V53" s="26"/>
      <c r="W53" s="26" t="s">
        <v>248</v>
      </c>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t="s">
        <v>200</v>
      </c>
      <c r="AX53" s="26" t="str">
        <f>+VLOOKUP(AW53,Listas!$L$2:$M$8,2,FALSE)</f>
        <v>NA</v>
      </c>
      <c r="AY53" s="26" t="s">
        <v>200</v>
      </c>
      <c r="AZ53" s="26" t="s">
        <v>313</v>
      </c>
      <c r="BA53" s="26" t="str">
        <f>+VLOOKUP(AZ53,Listas!$AA$2:$AB$10,2,FALSE)</f>
        <v>DG</v>
      </c>
      <c r="BB53" s="26"/>
      <c r="BC53" s="69" t="s">
        <v>1035</v>
      </c>
      <c r="BD53" s="178">
        <v>43921</v>
      </c>
      <c r="BE53" s="160">
        <v>1333333</v>
      </c>
      <c r="BF53" s="93">
        <f t="shared" si="0"/>
        <v>43862</v>
      </c>
      <c r="BG53" s="93">
        <f t="shared" si="1"/>
        <v>44196</v>
      </c>
      <c r="BH53" s="69" t="str">
        <f>+IF(OR(BG53&lt;=Listas!$AH$2,BF53&lt;=Listas!$AH$2),"Programado","No programado")</f>
        <v>Programado</v>
      </c>
      <c r="BI53" s="69" t="s">
        <v>1386</v>
      </c>
      <c r="BJ53" s="69" t="s">
        <v>1387</v>
      </c>
      <c r="BK53" s="69" t="str">
        <f t="shared" si="2"/>
        <v>Documento con la descripción de la estrategia enviado a la Secretaría Técnica del CIGD con la solicitud de aprobación</v>
      </c>
      <c r="BL53" s="69" t="s">
        <v>1388</v>
      </c>
      <c r="BM53" s="69" t="str">
        <f>+IF(OR(AND(BG53&gt;Listas!$AH$2,BG53&lt;=Listas!$AH$3),AND(BF53&lt;=Listas!$AH$3,BG53&gt;=Listas!$AH$3)),"Programado","No programado")</f>
        <v>Programado</v>
      </c>
      <c r="BN53" s="69"/>
      <c r="BO53" s="69"/>
      <c r="BP53" s="69" t="str">
        <f t="shared" si="3"/>
        <v>Documento con la descripción de la estrategia enviado a la Secretaría Técnica del CIGD con la solicitud de aprobación</v>
      </c>
      <c r="BQ53" s="69"/>
      <c r="BR53" s="69" t="str">
        <f>+IF(OR(AND(BG53&gt;Listas!$AH$3,BG53&lt;=Listas!$AH$4),AND(BF53&lt;=Listas!$AH$4,BG53&gt;=Listas!$AH$4)),"Programado","No programado")</f>
        <v>Programado</v>
      </c>
      <c r="BS53" s="69"/>
      <c r="BT53" s="69"/>
      <c r="BU53" s="69" t="str">
        <f t="shared" si="4"/>
        <v>Documento con la descripción de la estrategia enviado a la Secretaría Técnica del CIGD con la solicitud de aprobación</v>
      </c>
      <c r="BV53" s="69"/>
      <c r="BW53" s="69" t="str">
        <f>IF(BG53&gt;Listas!$AH$4,"Programado","No programado")</f>
        <v>Programado</v>
      </c>
      <c r="BX53" s="69"/>
      <c r="BY53" s="69"/>
      <c r="BZ53" s="69" t="str">
        <f t="shared" si="5"/>
        <v>Documento con la descripción de la estrategia enviado a la Secretaría Técnica del CIGD con la solicitud de aprobación</v>
      </c>
      <c r="CA53" s="69"/>
    </row>
    <row r="54" spans="1:79" ht="61.5" customHeight="1" x14ac:dyDescent="0.25">
      <c r="A54" s="59"/>
      <c r="B54" s="26" t="s">
        <v>27</v>
      </c>
      <c r="C54" s="26" t="str">
        <f>+VLOOKUP(B54,Listas!$A$2:$B$5,2,FALSE)</f>
        <v>PerUno</v>
      </c>
      <c r="D54" s="26" t="s">
        <v>94</v>
      </c>
      <c r="E54" s="26" t="str">
        <f>+VLOOKUP(D54,Listas!$E$1:$F$11,2,FALSE)</f>
        <v>ObjUno</v>
      </c>
      <c r="F54" s="26" t="s">
        <v>29</v>
      </c>
      <c r="G54" s="26" t="s">
        <v>306</v>
      </c>
      <c r="H54" s="26" t="s">
        <v>1170</v>
      </c>
      <c r="I54" s="26" t="s">
        <v>318</v>
      </c>
      <c r="J54" s="26" t="s">
        <v>319</v>
      </c>
      <c r="K54" s="26" t="s">
        <v>320</v>
      </c>
      <c r="L54" s="26" t="s">
        <v>310</v>
      </c>
      <c r="M54" s="26" t="s">
        <v>311</v>
      </c>
      <c r="N54" s="51">
        <v>43862</v>
      </c>
      <c r="O54" s="51">
        <v>44196</v>
      </c>
      <c r="P54" s="19">
        <v>8000000</v>
      </c>
      <c r="Q54" s="26" t="s">
        <v>312</v>
      </c>
      <c r="R54" s="26">
        <v>40</v>
      </c>
      <c r="S54" s="26"/>
      <c r="T54" s="26"/>
      <c r="U54" s="26"/>
      <c r="V54" s="26"/>
      <c r="W54" s="26" t="s">
        <v>317</v>
      </c>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t="s">
        <v>200</v>
      </c>
      <c r="AX54" s="26" t="str">
        <f>+VLOOKUP(AW54,Listas!$L$2:$M$8,2,FALSE)</f>
        <v>NA</v>
      </c>
      <c r="AY54" s="26" t="s">
        <v>200</v>
      </c>
      <c r="AZ54" s="26" t="s">
        <v>313</v>
      </c>
      <c r="BA54" s="26" t="str">
        <f>+VLOOKUP(AZ54,Listas!$AA$2:$AB$10,2,FALSE)</f>
        <v>DG</v>
      </c>
      <c r="BB54" s="26"/>
      <c r="BC54" s="69" t="s">
        <v>1034</v>
      </c>
      <c r="BD54" s="69"/>
      <c r="BE54" s="160">
        <v>1333333</v>
      </c>
      <c r="BF54" s="93">
        <f t="shared" si="0"/>
        <v>43862</v>
      </c>
      <c r="BG54" s="93">
        <f t="shared" si="1"/>
        <v>44196</v>
      </c>
      <c r="BH54" s="69" t="str">
        <f>+IF(OR(BG54&lt;=Listas!$AH$2,BF54&lt;=Listas!$AH$2),"Programado","No programado")</f>
        <v>Programado</v>
      </c>
      <c r="BI54" s="69" t="s">
        <v>1389</v>
      </c>
      <c r="BJ54" s="69" t="s">
        <v>1390</v>
      </c>
      <c r="BK54" s="155" t="str">
        <f>IF(BH54="Programado",K54,"")</f>
        <v xml:space="preserve">*Matriz con la identificación de necesidades de comunicación interna de la ADRES
*4 boletines electrónicos sintonia ADRES por trimestre
* 3 fondos de pantalla por trimestre  </v>
      </c>
      <c r="BL54" s="69" t="s">
        <v>1391</v>
      </c>
      <c r="BM54" s="69" t="str">
        <f>+IF(OR(AND(BG54&gt;Listas!$AH$2,BG54&lt;=Listas!$AH$3),AND(BF54&lt;=Listas!$AH$3,BG54&gt;=Listas!$AH$3)),"Programado","No programado")</f>
        <v>Programado</v>
      </c>
      <c r="BN54" s="69"/>
      <c r="BO54" s="69"/>
      <c r="BP54" s="69" t="str">
        <f t="shared" si="3"/>
        <v xml:space="preserve">*Matriz con la identificación de necesidades de comunicación interna de la ADRES
*4 boletines electrónicos sintonia ADRES por trimestre
* 3 fondos de pantalla por trimestre  </v>
      </c>
      <c r="BQ54" s="69"/>
      <c r="BR54" s="69" t="str">
        <f>+IF(OR(AND(BG54&gt;Listas!$AH$3,BG54&lt;=Listas!$AH$4),AND(BF54&lt;=Listas!$AH$4,BG54&gt;=Listas!$AH$4)),"Programado","No programado")</f>
        <v>Programado</v>
      </c>
      <c r="BS54" s="69"/>
      <c r="BT54" s="69"/>
      <c r="BU54" s="69" t="str">
        <f t="shared" si="4"/>
        <v xml:space="preserve">*Matriz con la identificación de necesidades de comunicación interna de la ADRES
*4 boletines electrónicos sintonia ADRES por trimestre
* 3 fondos de pantalla por trimestre  </v>
      </c>
      <c r="BV54" s="69"/>
      <c r="BW54" s="69" t="str">
        <f>IF(BG54&gt;Listas!$AH$4,"Programado","No programado")</f>
        <v>Programado</v>
      </c>
      <c r="BX54" s="69"/>
      <c r="BY54" s="69"/>
      <c r="BZ54" s="69" t="str">
        <f t="shared" si="5"/>
        <v xml:space="preserve">*Matriz con la identificación de necesidades de comunicación interna de la ADRES
*4 boletines electrónicos sintonia ADRES por trimestre
* 3 fondos de pantalla por trimestre  </v>
      </c>
      <c r="CA54" s="69"/>
    </row>
    <row r="55" spans="1:79" ht="61.5" customHeight="1" x14ac:dyDescent="0.25">
      <c r="A55" s="59"/>
      <c r="B55" s="26" t="s">
        <v>27</v>
      </c>
      <c r="C55" s="26" t="str">
        <f>+VLOOKUP(B55,Listas!$A$2:$B$5,2,FALSE)</f>
        <v>PerUno</v>
      </c>
      <c r="D55" s="26" t="s">
        <v>94</v>
      </c>
      <c r="E55" s="26" t="str">
        <f>+VLOOKUP(D55,Listas!$E$1:$F$11,2,FALSE)</f>
        <v>ObjUno</v>
      </c>
      <c r="F55" s="26" t="s">
        <v>29</v>
      </c>
      <c r="G55" s="26" t="s">
        <v>306</v>
      </c>
      <c r="H55" s="26" t="s">
        <v>1170</v>
      </c>
      <c r="I55" s="26" t="s">
        <v>314</v>
      </c>
      <c r="J55" s="26" t="s">
        <v>315</v>
      </c>
      <c r="K55" s="26" t="s">
        <v>316</v>
      </c>
      <c r="L55" s="26" t="s">
        <v>310</v>
      </c>
      <c r="M55" s="26" t="s">
        <v>311</v>
      </c>
      <c r="N55" s="51">
        <v>43862</v>
      </c>
      <c r="O55" s="51">
        <v>44196</v>
      </c>
      <c r="P55" s="19">
        <v>8000000</v>
      </c>
      <c r="Q55" s="26" t="s">
        <v>312</v>
      </c>
      <c r="R55" s="26">
        <v>20</v>
      </c>
      <c r="S55" s="26"/>
      <c r="T55" s="26"/>
      <c r="U55" s="26"/>
      <c r="V55" s="26"/>
      <c r="W55" s="26" t="s">
        <v>317</v>
      </c>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t="s">
        <v>200</v>
      </c>
      <c r="AX55" s="26" t="str">
        <f>+VLOOKUP(AW55,Listas!$L$2:$M$8,2,FALSE)</f>
        <v>NA</v>
      </c>
      <c r="AY55" s="26" t="s">
        <v>200</v>
      </c>
      <c r="AZ55" s="26" t="s">
        <v>313</v>
      </c>
      <c r="BA55" s="26" t="str">
        <f>+VLOOKUP(AZ55,Listas!$AA$2:$AB$10,2,FALSE)</f>
        <v>DG</v>
      </c>
      <c r="BB55" s="26"/>
      <c r="BC55" s="69" t="s">
        <v>1034</v>
      </c>
      <c r="BD55" s="69"/>
      <c r="BE55" s="160">
        <v>1333333</v>
      </c>
      <c r="BF55" s="93">
        <f t="shared" si="0"/>
        <v>43862</v>
      </c>
      <c r="BG55" s="93">
        <f t="shared" si="1"/>
        <v>44196</v>
      </c>
      <c r="BH55" s="69" t="str">
        <f>+IF(OR(BG55&lt;=Listas!$AH$2,BF55&lt;=Listas!$AH$2),"Programado","No programado")</f>
        <v>Programado</v>
      </c>
      <c r="BI55" s="69" t="s">
        <v>1392</v>
      </c>
      <c r="BJ55" s="69" t="s">
        <v>1393</v>
      </c>
      <c r="BK55" s="69" t="str">
        <f t="shared" si="2"/>
        <v xml:space="preserve">Informe que contenga la tabulación de encuenta de percepción sobre el contenido y diseño del boletín sintonía ADRES, el análisis de los resusltado y recomendaciones para su  fortalecimiento. </v>
      </c>
      <c r="BL55" s="69" t="s">
        <v>1394</v>
      </c>
      <c r="BM55" s="69" t="str">
        <f>+IF(OR(AND(BG55&gt;Listas!$AH$2,BG55&lt;=Listas!$AH$3),AND(BF55&lt;=Listas!$AH$3,BG55&gt;=Listas!$AH$3)),"Programado","No programado")</f>
        <v>Programado</v>
      </c>
      <c r="BN55" s="69"/>
      <c r="BO55" s="69"/>
      <c r="BP55" s="69" t="str">
        <f t="shared" si="3"/>
        <v xml:space="preserve">Informe que contenga la tabulación de encuenta de percepción sobre el contenido y diseño del boletín sintonía ADRES, el análisis de los resusltado y recomendaciones para su  fortalecimiento. </v>
      </c>
      <c r="BQ55" s="69"/>
      <c r="BR55" s="69" t="str">
        <f>+IF(OR(AND(BG55&gt;Listas!$AH$3,BG55&lt;=Listas!$AH$4),AND(BF55&lt;=Listas!$AH$4,BG55&gt;=Listas!$AH$4)),"Programado","No programado")</f>
        <v>Programado</v>
      </c>
      <c r="BS55" s="69"/>
      <c r="BT55" s="69"/>
      <c r="BU55" s="69" t="str">
        <f t="shared" si="4"/>
        <v xml:space="preserve">Informe que contenga la tabulación de encuenta de percepción sobre el contenido y diseño del boletín sintonía ADRES, el análisis de los resusltado y recomendaciones para su  fortalecimiento. </v>
      </c>
      <c r="BV55" s="69"/>
      <c r="BW55" s="69" t="str">
        <f>IF(BG55&gt;Listas!$AH$4,"Programado","No programado")</f>
        <v>Programado</v>
      </c>
      <c r="BX55" s="69"/>
      <c r="BY55" s="69"/>
      <c r="BZ55" s="69" t="str">
        <f t="shared" si="5"/>
        <v xml:space="preserve">Informe que contenga la tabulación de encuenta de percepción sobre el contenido y diseño del boletín sintonía ADRES, el análisis de los resusltado y recomendaciones para su  fortalecimiento. </v>
      </c>
      <c r="CA55" s="69"/>
    </row>
    <row r="56" spans="1:79" ht="61.5" customHeight="1" x14ac:dyDescent="0.25">
      <c r="A56" s="59"/>
      <c r="B56" s="26" t="s">
        <v>27</v>
      </c>
      <c r="C56" s="26" t="str">
        <f>+VLOOKUP(B56,Listas!$A$2:$B$5,2,FALSE)</f>
        <v>PerUno</v>
      </c>
      <c r="D56" s="26" t="s">
        <v>94</v>
      </c>
      <c r="E56" s="26" t="str">
        <f>+VLOOKUP(D56,Listas!$E$1:$F$11,2,FALSE)</f>
        <v>ObjUno</v>
      </c>
      <c r="F56" s="26" t="s">
        <v>29</v>
      </c>
      <c r="G56" s="26" t="s">
        <v>306</v>
      </c>
      <c r="H56" s="26" t="s">
        <v>1170</v>
      </c>
      <c r="I56" s="26" t="s">
        <v>321</v>
      </c>
      <c r="J56" s="26" t="s">
        <v>322</v>
      </c>
      <c r="K56" s="26" t="s">
        <v>323</v>
      </c>
      <c r="L56" s="26" t="s">
        <v>310</v>
      </c>
      <c r="M56" s="26" t="s">
        <v>324</v>
      </c>
      <c r="N56" s="51">
        <v>43862</v>
      </c>
      <c r="O56" s="51">
        <v>44196</v>
      </c>
      <c r="P56" s="19"/>
      <c r="Q56" s="26" t="s">
        <v>312</v>
      </c>
      <c r="R56" s="26">
        <v>20</v>
      </c>
      <c r="S56" s="26"/>
      <c r="T56" s="26"/>
      <c r="U56" s="26"/>
      <c r="V56" s="26" t="s">
        <v>317</v>
      </c>
      <c r="W56" s="26" t="s">
        <v>317</v>
      </c>
      <c r="X56" s="26"/>
      <c r="Y56" s="26"/>
      <c r="Z56" s="26"/>
      <c r="AA56" s="26"/>
      <c r="AB56" s="26"/>
      <c r="AC56" s="26"/>
      <c r="AD56" s="26"/>
      <c r="AE56" s="26"/>
      <c r="AF56" s="26"/>
      <c r="AG56" s="26"/>
      <c r="AH56" s="26"/>
      <c r="AI56" s="26"/>
      <c r="AJ56" s="26"/>
      <c r="AK56" s="26"/>
      <c r="AL56" s="26"/>
      <c r="AM56" s="26"/>
      <c r="AN56" s="26"/>
      <c r="AO56" s="26" t="s">
        <v>248</v>
      </c>
      <c r="AP56" s="26"/>
      <c r="AQ56" s="26"/>
      <c r="AR56" s="26"/>
      <c r="AS56" s="26"/>
      <c r="AT56" s="26"/>
      <c r="AU56" s="26"/>
      <c r="AV56" s="26"/>
      <c r="AW56" s="26" t="s">
        <v>200</v>
      </c>
      <c r="AX56" s="26" t="str">
        <f>+VLOOKUP(AW56,Listas!$L$2:$M$8,2,FALSE)</f>
        <v>NA</v>
      </c>
      <c r="AY56" s="26" t="s">
        <v>200</v>
      </c>
      <c r="AZ56" s="26" t="s">
        <v>313</v>
      </c>
      <c r="BA56" s="26" t="str">
        <f>+VLOOKUP(AZ56,Listas!$AA$2:$AB$10,2,FALSE)</f>
        <v>DG</v>
      </c>
      <c r="BB56" s="26"/>
      <c r="BC56" s="69" t="s">
        <v>1033</v>
      </c>
      <c r="BD56" s="69"/>
      <c r="BE56" s="160"/>
      <c r="BF56" s="93">
        <f t="shared" si="0"/>
        <v>43862</v>
      </c>
      <c r="BG56" s="93">
        <f t="shared" si="1"/>
        <v>44196</v>
      </c>
      <c r="BH56" s="69" t="str">
        <f>+IF(OR(BG56&lt;=Listas!$AH$2,BF56&lt;=Listas!$AH$2),"Programado","No programado")</f>
        <v>Programado</v>
      </c>
      <c r="BI56" s="69" t="s">
        <v>1395</v>
      </c>
      <c r="BJ56" s="69" t="s">
        <v>1396</v>
      </c>
      <c r="BK56" s="69" t="str">
        <f t="shared" si="2"/>
        <v>Presentación, evidencias gráficas y listas de asistencia</v>
      </c>
      <c r="BL56" s="69" t="s">
        <v>1387</v>
      </c>
      <c r="BM56" s="69" t="str">
        <f>+IF(OR(AND(BG56&gt;Listas!$AH$2,BG56&lt;=Listas!$AH$3),AND(BF56&lt;=Listas!$AH$3,BG56&gt;=Listas!$AH$3)),"Programado","No programado")</f>
        <v>Programado</v>
      </c>
      <c r="BN56" s="69"/>
      <c r="BO56" s="69"/>
      <c r="BP56" s="69" t="str">
        <f t="shared" si="3"/>
        <v>Presentación, evidencias gráficas y listas de asistencia</v>
      </c>
      <c r="BQ56" s="69"/>
      <c r="BR56" s="69" t="str">
        <f>+IF(OR(AND(BG56&gt;Listas!$AH$3,BG56&lt;=Listas!$AH$4),AND(BF56&lt;=Listas!$AH$4,BG56&gt;=Listas!$AH$4)),"Programado","No programado")</f>
        <v>Programado</v>
      </c>
      <c r="BS56" s="69"/>
      <c r="BT56" s="69"/>
      <c r="BU56" s="69" t="str">
        <f t="shared" si="4"/>
        <v>Presentación, evidencias gráficas y listas de asistencia</v>
      </c>
      <c r="BV56" s="69"/>
      <c r="BW56" s="69" t="str">
        <f>IF(BG56&gt;Listas!$AH$4,"Programado","No programado")</f>
        <v>Programado</v>
      </c>
      <c r="BX56" s="69"/>
      <c r="BY56" s="69"/>
      <c r="BZ56" s="69" t="str">
        <f t="shared" si="5"/>
        <v>Presentación, evidencias gráficas y listas de asistencia</v>
      </c>
      <c r="CA56" s="69"/>
    </row>
    <row r="57" spans="1:79" ht="61.5" customHeight="1" x14ac:dyDescent="0.25">
      <c r="A57" s="59"/>
      <c r="B57" s="26" t="s">
        <v>27</v>
      </c>
      <c r="C57" s="26" t="s">
        <v>79</v>
      </c>
      <c r="D57" s="26" t="s">
        <v>94</v>
      </c>
      <c r="E57" s="26" t="s">
        <v>80</v>
      </c>
      <c r="F57" s="26" t="s">
        <v>29</v>
      </c>
      <c r="G57" s="26" t="s">
        <v>396</v>
      </c>
      <c r="H57" s="26" t="s">
        <v>1164</v>
      </c>
      <c r="I57" s="26" t="s">
        <v>400</v>
      </c>
      <c r="J57" s="26" t="s">
        <v>401</v>
      </c>
      <c r="K57" s="26" t="s">
        <v>402</v>
      </c>
      <c r="L57" s="26" t="s">
        <v>373</v>
      </c>
      <c r="M57" s="26"/>
      <c r="N57" s="51">
        <v>43922</v>
      </c>
      <c r="O57" s="51">
        <v>44012</v>
      </c>
      <c r="P57" s="29"/>
      <c r="Q57" s="26"/>
      <c r="R57" s="26">
        <v>50</v>
      </c>
      <c r="S57" s="26"/>
      <c r="T57" s="26"/>
      <c r="U57" s="26"/>
      <c r="V57" s="26"/>
      <c r="W57" s="26"/>
      <c r="X57" s="26" t="s">
        <v>317</v>
      </c>
      <c r="Y57" s="26" t="s">
        <v>317</v>
      </c>
      <c r="Z57" s="26"/>
      <c r="AA57" s="26"/>
      <c r="AB57" s="26"/>
      <c r="AC57" s="26"/>
      <c r="AD57" s="26"/>
      <c r="AE57" s="26"/>
      <c r="AF57" s="26"/>
      <c r="AG57" s="26"/>
      <c r="AH57" s="26"/>
      <c r="AI57" s="26"/>
      <c r="AJ57" s="26"/>
      <c r="AK57" s="26"/>
      <c r="AL57" s="26"/>
      <c r="AM57" s="26"/>
      <c r="AN57" s="26"/>
      <c r="AO57" s="26"/>
      <c r="AP57" s="26"/>
      <c r="AQ57" s="26"/>
      <c r="AR57" s="26" t="s">
        <v>317</v>
      </c>
      <c r="AS57" s="26"/>
      <c r="AT57" s="26"/>
      <c r="AU57" s="26"/>
      <c r="AV57" s="26"/>
      <c r="AW57" s="26" t="s">
        <v>98</v>
      </c>
      <c r="AX57" s="26" t="s">
        <v>122</v>
      </c>
      <c r="AY57" s="26" t="s">
        <v>112</v>
      </c>
      <c r="AZ57" s="26" t="s">
        <v>127</v>
      </c>
      <c r="BA57" s="26" t="s">
        <v>160</v>
      </c>
      <c r="BB57" s="26" t="s">
        <v>133</v>
      </c>
      <c r="BC57" s="69" t="s">
        <v>1033</v>
      </c>
      <c r="BD57" s="69"/>
      <c r="BE57" s="69"/>
      <c r="BF57" s="93">
        <f t="shared" si="0"/>
        <v>43922</v>
      </c>
      <c r="BG57" s="93">
        <f t="shared" si="1"/>
        <v>44012</v>
      </c>
      <c r="BH57" s="69" t="str">
        <f>+IF(OR(BG57&lt;=Listas!$AH$2,BF57&lt;=Listas!$AH$2),"Programado","No programado")</f>
        <v>No programado</v>
      </c>
      <c r="BI57" s="69"/>
      <c r="BJ57" s="69"/>
      <c r="BK57" s="69" t="str">
        <f t="shared" si="2"/>
        <v/>
      </c>
      <c r="BL57" s="69"/>
      <c r="BM57" s="69" t="str">
        <f>+IF(OR(AND(BG57&gt;Listas!$AH$2,BG57&lt;=Listas!$AH$3),AND(BF57&lt;=Listas!$AH$3,BG57&gt;=Listas!$AH$3)),"Programado","No programado")</f>
        <v>Programado</v>
      </c>
      <c r="BN57" s="69"/>
      <c r="BO57" s="69"/>
      <c r="BP57" s="69" t="str">
        <f t="shared" si="3"/>
        <v>Diagnóstico realizado con las acciones a implementar</v>
      </c>
      <c r="BQ57" s="69"/>
      <c r="BR57" s="69" t="str">
        <f>+IF(OR(AND(BG57&gt;Listas!$AH$3,BG57&lt;=Listas!$AH$4),AND(BF57&lt;=Listas!$AH$4,BG57&gt;=Listas!$AH$4)),"Programado","No programado")</f>
        <v>No programado</v>
      </c>
      <c r="BS57" s="69"/>
      <c r="BT57" s="69"/>
      <c r="BU57" s="69" t="str">
        <f t="shared" si="4"/>
        <v/>
      </c>
      <c r="BV57" s="69"/>
      <c r="BW57" s="69" t="str">
        <f>IF(BG57&gt;Listas!$AH$4,"Programado","No programado")</f>
        <v>No programado</v>
      </c>
      <c r="BX57" s="69"/>
      <c r="BY57" s="69"/>
      <c r="BZ57" s="69" t="str">
        <f t="shared" si="5"/>
        <v/>
      </c>
      <c r="CA57" s="69"/>
    </row>
    <row r="58" spans="1:79" ht="61.5" customHeight="1" x14ac:dyDescent="0.25">
      <c r="A58" s="59"/>
      <c r="B58" s="26" t="s">
        <v>27</v>
      </c>
      <c r="C58" s="26" t="s">
        <v>79</v>
      </c>
      <c r="D58" s="26" t="s">
        <v>94</v>
      </c>
      <c r="E58" s="26" t="s">
        <v>80</v>
      </c>
      <c r="F58" s="26" t="s">
        <v>29</v>
      </c>
      <c r="G58" s="26" t="s">
        <v>396</v>
      </c>
      <c r="H58" s="26" t="s">
        <v>1164</v>
      </c>
      <c r="I58" s="26" t="s">
        <v>397</v>
      </c>
      <c r="J58" s="26" t="s">
        <v>398</v>
      </c>
      <c r="K58" s="26" t="s">
        <v>399</v>
      </c>
      <c r="L58" s="26" t="s">
        <v>373</v>
      </c>
      <c r="M58" s="26"/>
      <c r="N58" s="51">
        <v>43850</v>
      </c>
      <c r="O58" s="51">
        <v>44180</v>
      </c>
      <c r="P58" s="29"/>
      <c r="Q58" s="26"/>
      <c r="R58" s="26">
        <v>50</v>
      </c>
      <c r="S58" s="26"/>
      <c r="T58" s="26"/>
      <c r="U58" s="26"/>
      <c r="V58" s="26"/>
      <c r="W58" s="26"/>
      <c r="X58" s="26" t="s">
        <v>317</v>
      </c>
      <c r="Y58" s="26" t="s">
        <v>317</v>
      </c>
      <c r="Z58" s="26"/>
      <c r="AA58" s="26"/>
      <c r="AB58" s="26"/>
      <c r="AC58" s="26"/>
      <c r="AD58" s="26"/>
      <c r="AE58" s="26"/>
      <c r="AF58" s="26"/>
      <c r="AG58" s="26"/>
      <c r="AH58" s="26"/>
      <c r="AI58" s="26"/>
      <c r="AJ58" s="26"/>
      <c r="AK58" s="26"/>
      <c r="AL58" s="26"/>
      <c r="AM58" s="26"/>
      <c r="AN58" s="26"/>
      <c r="AO58" s="26"/>
      <c r="AP58" s="26"/>
      <c r="AQ58" s="26"/>
      <c r="AR58" s="26" t="s">
        <v>317</v>
      </c>
      <c r="AS58" s="26"/>
      <c r="AT58" s="26"/>
      <c r="AU58" s="26"/>
      <c r="AV58" s="26"/>
      <c r="AW58" s="26" t="s">
        <v>98</v>
      </c>
      <c r="AX58" s="26" t="s">
        <v>122</v>
      </c>
      <c r="AY58" s="26" t="s">
        <v>112</v>
      </c>
      <c r="AZ58" s="26" t="s">
        <v>127</v>
      </c>
      <c r="BA58" s="26" t="s">
        <v>160</v>
      </c>
      <c r="BB58" s="26" t="s">
        <v>133</v>
      </c>
      <c r="BC58" s="69" t="s">
        <v>1034</v>
      </c>
      <c r="BD58" s="69"/>
      <c r="BE58" s="69"/>
      <c r="BF58" s="93">
        <f t="shared" si="0"/>
        <v>43850</v>
      </c>
      <c r="BG58" s="93">
        <f t="shared" si="1"/>
        <v>44180</v>
      </c>
      <c r="BH58" s="69" t="str">
        <f>+IF(OR(BG58&lt;=Listas!$AH$2,BF58&lt;=Listas!$AH$2),"Programado","No programado")</f>
        <v>Programado</v>
      </c>
      <c r="BI58" s="69" t="s">
        <v>1304</v>
      </c>
      <c r="BJ58" s="69" t="s">
        <v>1305</v>
      </c>
      <c r="BK58" s="69" t="str">
        <f t="shared" si="2"/>
        <v>Ficha técnica de indicadores y reporte periódico de indicadores</v>
      </c>
      <c r="BL58" s="69" t="s">
        <v>1306</v>
      </c>
      <c r="BM58" s="69" t="str">
        <f>+IF(OR(AND(BG58&gt;Listas!$AH$2,BG58&lt;=Listas!$AH$3),AND(BF58&lt;=Listas!$AH$3,BG58&gt;=Listas!$AH$3)),"Programado","No programado")</f>
        <v>Programado</v>
      </c>
      <c r="BN58" s="69"/>
      <c r="BO58" s="69"/>
      <c r="BP58" s="69" t="str">
        <f t="shared" si="3"/>
        <v>Ficha técnica de indicadores y reporte periódico de indicadores</v>
      </c>
      <c r="BQ58" s="69"/>
      <c r="BR58" s="69" t="str">
        <f>+IF(OR(AND(BG58&gt;Listas!$AH$3,BG58&lt;=Listas!$AH$4),AND(BF58&lt;=Listas!$AH$4,BG58&gt;=Listas!$AH$4)),"Programado","No programado")</f>
        <v>Programado</v>
      </c>
      <c r="BS58" s="69"/>
      <c r="BT58" s="69"/>
      <c r="BU58" s="69" t="str">
        <f t="shared" si="4"/>
        <v>Ficha técnica de indicadores y reporte periódico de indicadores</v>
      </c>
      <c r="BV58" s="69"/>
      <c r="BW58" s="69" t="str">
        <f>IF(BG58&gt;Listas!$AH$4,"Programado","No programado")</f>
        <v>Programado</v>
      </c>
      <c r="BX58" s="69"/>
      <c r="BY58" s="69"/>
      <c r="BZ58" s="69" t="str">
        <f t="shared" si="5"/>
        <v>Ficha técnica de indicadores y reporte periódico de indicadores</v>
      </c>
      <c r="CA58" s="69"/>
    </row>
    <row r="59" spans="1:79" ht="61.5" customHeight="1" x14ac:dyDescent="0.25">
      <c r="A59" s="59"/>
      <c r="B59" s="26" t="s">
        <v>27</v>
      </c>
      <c r="C59" s="26" t="str">
        <f>+VLOOKUP(B59,Listas!$A$2:$B$5,2,FALSE)</f>
        <v>PerUno</v>
      </c>
      <c r="D59" s="26" t="s">
        <v>94</v>
      </c>
      <c r="E59" s="26" t="str">
        <f>+VLOOKUP(D59,Listas!$E$1:$F$11,2,FALSE)</f>
        <v>ObjUno</v>
      </c>
      <c r="F59" s="26" t="s">
        <v>29</v>
      </c>
      <c r="G59" s="26" t="s">
        <v>265</v>
      </c>
      <c r="H59" s="26" t="s">
        <v>242</v>
      </c>
      <c r="I59" s="26" t="s">
        <v>266</v>
      </c>
      <c r="J59" s="26" t="s">
        <v>267</v>
      </c>
      <c r="K59" s="26" t="s">
        <v>268</v>
      </c>
      <c r="L59" s="26" t="s">
        <v>246</v>
      </c>
      <c r="M59" s="26" t="s">
        <v>247</v>
      </c>
      <c r="N59" s="51">
        <v>43831</v>
      </c>
      <c r="O59" s="51">
        <v>44195</v>
      </c>
      <c r="P59" s="29"/>
      <c r="Q59" s="26"/>
      <c r="R59" s="26">
        <v>100</v>
      </c>
      <c r="S59" s="26"/>
      <c r="T59" s="26"/>
      <c r="U59" s="26"/>
      <c r="V59" s="26"/>
      <c r="W59" s="26"/>
      <c r="X59" s="26" t="s">
        <v>248</v>
      </c>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t="s">
        <v>200</v>
      </c>
      <c r="AX59" s="26" t="str">
        <f>+VLOOKUP(AW59,Listas!$L$2:$M$8,2,FALSE)</f>
        <v>NA</v>
      </c>
      <c r="AY59" s="26" t="s">
        <v>200</v>
      </c>
      <c r="AZ59" s="26" t="s">
        <v>153</v>
      </c>
      <c r="BA59" s="26" t="str">
        <f>+VLOOKUP(AZ59,Listas!$AA$2:$AB$10,2,FALSE)</f>
        <v>OAPCR</v>
      </c>
      <c r="BB59" s="26" t="s">
        <v>168</v>
      </c>
      <c r="BC59" s="69" t="s">
        <v>1034</v>
      </c>
      <c r="BD59" s="69"/>
      <c r="BE59" s="69"/>
      <c r="BF59" s="93">
        <f t="shared" si="0"/>
        <v>43831</v>
      </c>
      <c r="BG59" s="93">
        <f t="shared" si="1"/>
        <v>44195</v>
      </c>
      <c r="BH59" s="69" t="str">
        <f>+IF(OR(BG59&lt;=Listas!$AH$2,BF59&lt;=Listas!$AH$2),"Programado","No programado")</f>
        <v>Programado</v>
      </c>
      <c r="BI59" s="69" t="s">
        <v>1279</v>
      </c>
      <c r="BJ59" s="69" t="s">
        <v>1273</v>
      </c>
      <c r="BK59" s="69" t="str">
        <f t="shared" si="2"/>
        <v>Estrategia de socialización y sensibilización de la estructura del SIGI y su operación</v>
      </c>
      <c r="BL59" s="69" t="s">
        <v>1280</v>
      </c>
      <c r="BM59" s="69" t="str">
        <f>+IF(OR(AND(BG59&gt;Listas!$AH$2,BG59&lt;=Listas!$AH$3),AND(BF59&lt;=Listas!$AH$3,BG59&gt;=Listas!$AH$3)),"Programado","No programado")</f>
        <v>Programado</v>
      </c>
      <c r="BN59" s="69"/>
      <c r="BO59" s="69"/>
      <c r="BP59" s="69" t="str">
        <f t="shared" si="3"/>
        <v>Estrategia de socialización y sensibilización de la estructura del SIGI y su operación</v>
      </c>
      <c r="BQ59" s="69"/>
      <c r="BR59" s="69" t="str">
        <f>+IF(OR(AND(BG59&gt;Listas!$AH$3,BG59&lt;=Listas!$AH$4),AND(BF59&lt;=Listas!$AH$4,BG59&gt;=Listas!$AH$4)),"Programado","No programado")</f>
        <v>Programado</v>
      </c>
      <c r="BS59" s="69"/>
      <c r="BT59" s="69"/>
      <c r="BU59" s="69" t="str">
        <f t="shared" si="4"/>
        <v>Estrategia de socialización y sensibilización de la estructura del SIGI y su operación</v>
      </c>
      <c r="BV59" s="69"/>
      <c r="BW59" s="69" t="str">
        <f>IF(BG59&gt;Listas!$AH$4,"Programado","No programado")</f>
        <v>Programado</v>
      </c>
      <c r="BX59" s="69"/>
      <c r="BY59" s="69"/>
      <c r="BZ59" s="69" t="str">
        <f t="shared" si="5"/>
        <v>Estrategia de socialización y sensibilización de la estructura del SIGI y su operación</v>
      </c>
      <c r="CA59" s="69"/>
    </row>
    <row r="60" spans="1:79" ht="61.5" customHeight="1" x14ac:dyDescent="0.25">
      <c r="A60" s="59"/>
      <c r="B60" s="26" t="s">
        <v>27</v>
      </c>
      <c r="C60" s="26" t="str">
        <f>+VLOOKUP(B60,Listas!$A$2:$B$5,2,FALSE)</f>
        <v>PerUno</v>
      </c>
      <c r="D60" s="26" t="s">
        <v>94</v>
      </c>
      <c r="E60" s="26" t="str">
        <f>+VLOOKUP(D60,Listas!$E$1:$F$11,2,FALSE)</f>
        <v>ObjUno</v>
      </c>
      <c r="F60" s="26" t="s">
        <v>29</v>
      </c>
      <c r="G60" s="26" t="s">
        <v>289</v>
      </c>
      <c r="H60" s="26" t="s">
        <v>242</v>
      </c>
      <c r="I60" s="26" t="s">
        <v>290</v>
      </c>
      <c r="J60" s="26" t="s">
        <v>291</v>
      </c>
      <c r="K60" s="26" t="s">
        <v>289</v>
      </c>
      <c r="L60" s="26" t="s">
        <v>281</v>
      </c>
      <c r="M60" s="26"/>
      <c r="N60" s="51">
        <v>43845</v>
      </c>
      <c r="O60" s="51">
        <v>43920</v>
      </c>
      <c r="P60" s="29"/>
      <c r="Q60" s="26"/>
      <c r="R60" s="26">
        <v>100</v>
      </c>
      <c r="S60" s="26" t="s">
        <v>248</v>
      </c>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t="s">
        <v>200</v>
      </c>
      <c r="AX60" s="26" t="str">
        <f>+VLOOKUP(AW60,Listas!$L$2:$M$8,2,FALSE)</f>
        <v>NA</v>
      </c>
      <c r="AY60" s="26" t="s">
        <v>200</v>
      </c>
      <c r="AZ60" s="26" t="s">
        <v>153</v>
      </c>
      <c r="BA60" s="26" t="str">
        <f>+VLOOKUP(AZ60,Listas!$AA$2:$AB$10,2,FALSE)</f>
        <v>OAPCR</v>
      </c>
      <c r="BB60" s="26" t="s">
        <v>168</v>
      </c>
      <c r="BC60" s="69" t="s">
        <v>1035</v>
      </c>
      <c r="BD60" s="158">
        <v>43920</v>
      </c>
      <c r="BE60" s="69"/>
      <c r="BF60" s="93">
        <f t="shared" si="0"/>
        <v>43845</v>
      </c>
      <c r="BG60" s="93">
        <f t="shared" si="1"/>
        <v>43920</v>
      </c>
      <c r="BH60" s="69" t="str">
        <f>+IF(OR(BG60&lt;=Listas!$AH$2,BF60&lt;=Listas!$AH$2),"Programado","No programado")</f>
        <v>Programado</v>
      </c>
      <c r="BI60" s="69" t="s">
        <v>1281</v>
      </c>
      <c r="BJ60" s="69" t="s">
        <v>1273</v>
      </c>
      <c r="BK60" s="69" t="str">
        <f t="shared" si="2"/>
        <v>Guía para la formulación y el seguimeinto de Indicadores de gestión</v>
      </c>
      <c r="BL60" s="69" t="s">
        <v>1282</v>
      </c>
      <c r="BM60" s="69" t="str">
        <f>+IF(OR(AND(BG60&gt;Listas!$AH$2,BG60&lt;=Listas!$AH$3),AND(BF60&lt;=Listas!$AH$3,BG60&gt;=Listas!$AH$3)),"Programado","No programado")</f>
        <v>No programado</v>
      </c>
      <c r="BN60" s="69"/>
      <c r="BO60" s="69"/>
      <c r="BP60" s="69" t="str">
        <f t="shared" si="3"/>
        <v/>
      </c>
      <c r="BQ60" s="69"/>
      <c r="BR60" s="69" t="str">
        <f>+IF(OR(AND(BG60&gt;Listas!$AH$3,BG60&lt;=Listas!$AH$4),AND(BF60&lt;=Listas!$AH$4,BG60&gt;=Listas!$AH$4)),"Programado","No programado")</f>
        <v>No programado</v>
      </c>
      <c r="BS60" s="69"/>
      <c r="BT60" s="69"/>
      <c r="BU60" s="69" t="str">
        <f t="shared" si="4"/>
        <v/>
      </c>
      <c r="BV60" s="69"/>
      <c r="BW60" s="69" t="str">
        <f>IF(BG60&gt;Listas!$AH$4,"Programado","No programado")</f>
        <v>No programado</v>
      </c>
      <c r="BX60" s="69"/>
      <c r="BY60" s="69"/>
      <c r="BZ60" s="69" t="str">
        <f t="shared" si="5"/>
        <v/>
      </c>
      <c r="CA60" s="69"/>
    </row>
    <row r="61" spans="1:79" ht="61.5" customHeight="1" x14ac:dyDescent="0.25">
      <c r="A61" s="59"/>
      <c r="B61" s="26" t="s">
        <v>27</v>
      </c>
      <c r="C61" s="26" t="str">
        <f>+VLOOKUP(B61,Listas!$A$2:$B$5,2,FALSE)</f>
        <v>PerUno</v>
      </c>
      <c r="D61" s="26" t="s">
        <v>94</v>
      </c>
      <c r="E61" s="26" t="str">
        <f>+VLOOKUP(D61,Listas!$E$1:$F$11,2,FALSE)</f>
        <v>ObjUno</v>
      </c>
      <c r="F61" s="26" t="s">
        <v>29</v>
      </c>
      <c r="G61" s="26" t="s">
        <v>277</v>
      </c>
      <c r="H61" s="26" t="s">
        <v>242</v>
      </c>
      <c r="I61" s="26" t="s">
        <v>278</v>
      </c>
      <c r="J61" s="26" t="s">
        <v>279</v>
      </c>
      <c r="K61" s="26" t="s">
        <v>280</v>
      </c>
      <c r="L61" s="26" t="s">
        <v>281</v>
      </c>
      <c r="M61" s="26" t="s">
        <v>247</v>
      </c>
      <c r="N61" s="51">
        <v>43983</v>
      </c>
      <c r="O61" s="51">
        <v>44195</v>
      </c>
      <c r="P61" s="29"/>
      <c r="Q61" s="26"/>
      <c r="R61" s="26">
        <v>100</v>
      </c>
      <c r="S61" s="26" t="s">
        <v>248</v>
      </c>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t="s">
        <v>200</v>
      </c>
      <c r="AX61" s="26" t="str">
        <f>+VLOOKUP(AW61,Listas!$L$2:$M$8,2,FALSE)</f>
        <v>NA</v>
      </c>
      <c r="AY61" s="26" t="s">
        <v>200</v>
      </c>
      <c r="AZ61" s="26" t="s">
        <v>153</v>
      </c>
      <c r="BA61" s="26" t="str">
        <f>+VLOOKUP(AZ61,Listas!$AA$2:$AB$10,2,FALSE)</f>
        <v>OAPCR</v>
      </c>
      <c r="BB61" s="26" t="s">
        <v>168</v>
      </c>
      <c r="BC61" s="69" t="s">
        <v>1033</v>
      </c>
      <c r="BD61" s="69"/>
      <c r="BE61" s="69"/>
      <c r="BF61" s="93">
        <f t="shared" si="0"/>
        <v>43983</v>
      </c>
      <c r="BG61" s="93">
        <f t="shared" si="1"/>
        <v>44195</v>
      </c>
      <c r="BH61" s="69" t="str">
        <f>+IF(OR(BG61&lt;=Listas!$AH$2,BF61&lt;=Listas!$AH$2),"Programado","No programado")</f>
        <v>No programado</v>
      </c>
      <c r="BI61" s="69"/>
      <c r="BJ61" s="69"/>
      <c r="BK61" s="69" t="str">
        <f t="shared" si="2"/>
        <v/>
      </c>
      <c r="BL61" s="69"/>
      <c r="BM61" s="69" t="str">
        <f>+IF(OR(AND(BG61&gt;Listas!$AH$2,BG61&lt;=Listas!$AH$3),AND(BF61&lt;=Listas!$AH$3,BG61&gt;=Listas!$AH$3)),"Programado","No programado")</f>
        <v>Programado</v>
      </c>
      <c r="BN61" s="69"/>
      <c r="BO61" s="69"/>
      <c r="BP61" s="69" t="str">
        <f t="shared" si="3"/>
        <v>Fichas técnicas de indicadores de procesos misionales aprobadas</v>
      </c>
      <c r="BQ61" s="69"/>
      <c r="BR61" s="69" t="str">
        <f>+IF(OR(AND(BG61&gt;Listas!$AH$3,BG61&lt;=Listas!$AH$4),AND(BF61&lt;=Listas!$AH$4,BG61&gt;=Listas!$AH$4)),"Programado","No programado")</f>
        <v>Programado</v>
      </c>
      <c r="BS61" s="69"/>
      <c r="BT61" s="69"/>
      <c r="BU61" s="69" t="str">
        <f t="shared" si="4"/>
        <v>Fichas técnicas de indicadores de procesos misionales aprobadas</v>
      </c>
      <c r="BV61" s="69"/>
      <c r="BW61" s="69" t="str">
        <f>IF(BG61&gt;Listas!$AH$4,"Programado","No programado")</f>
        <v>Programado</v>
      </c>
      <c r="BX61" s="69"/>
      <c r="BY61" s="69"/>
      <c r="BZ61" s="69" t="str">
        <f t="shared" si="5"/>
        <v>Fichas técnicas de indicadores de procesos misionales aprobadas</v>
      </c>
      <c r="CA61" s="69"/>
    </row>
    <row r="62" spans="1:79" ht="61.5" customHeight="1" x14ac:dyDescent="0.25">
      <c r="A62" s="59"/>
      <c r="B62" s="26" t="s">
        <v>27</v>
      </c>
      <c r="C62" s="26" t="s">
        <v>79</v>
      </c>
      <c r="D62" s="26" t="s">
        <v>94</v>
      </c>
      <c r="E62" s="26" t="s">
        <v>80</v>
      </c>
      <c r="F62" s="26" t="s">
        <v>29</v>
      </c>
      <c r="G62" s="26" t="s">
        <v>417</v>
      </c>
      <c r="H62" s="26" t="s">
        <v>1164</v>
      </c>
      <c r="I62" s="26" t="s">
        <v>1171</v>
      </c>
      <c r="J62" s="26" t="s">
        <v>1172</v>
      </c>
      <c r="K62" s="26" t="s">
        <v>1173</v>
      </c>
      <c r="L62" s="26" t="s">
        <v>407</v>
      </c>
      <c r="M62" s="26" t="s">
        <v>1174</v>
      </c>
      <c r="N62" s="51">
        <v>43837</v>
      </c>
      <c r="O62" s="51">
        <v>44195</v>
      </c>
      <c r="P62" s="29"/>
      <c r="Q62" s="26"/>
      <c r="R62" s="26">
        <v>100</v>
      </c>
      <c r="S62" s="26"/>
      <c r="T62" s="26"/>
      <c r="U62" s="26"/>
      <c r="V62" s="26"/>
      <c r="W62" s="26"/>
      <c r="X62" s="26"/>
      <c r="Y62" s="26"/>
      <c r="Z62" s="26"/>
      <c r="AA62" s="26"/>
      <c r="AB62" s="26"/>
      <c r="AC62" s="26"/>
      <c r="AD62" s="26"/>
      <c r="AE62" s="26"/>
      <c r="AF62" s="26"/>
      <c r="AG62" s="26"/>
      <c r="AH62" s="26"/>
      <c r="AI62" s="26"/>
      <c r="AJ62" s="26"/>
      <c r="AK62" s="26"/>
      <c r="AL62" s="26"/>
      <c r="AM62" s="26"/>
      <c r="AN62" s="26" t="s">
        <v>248</v>
      </c>
      <c r="AO62" s="26"/>
      <c r="AP62" s="26"/>
      <c r="AQ62" s="26"/>
      <c r="AR62" s="26"/>
      <c r="AS62" s="26"/>
      <c r="AT62" s="26"/>
      <c r="AU62" s="26"/>
      <c r="AV62" s="26"/>
      <c r="AW62" s="26" t="s">
        <v>200</v>
      </c>
      <c r="AX62" s="26" t="s">
        <v>201</v>
      </c>
      <c r="AY62" s="26" t="s">
        <v>200</v>
      </c>
      <c r="AZ62" s="26" t="s">
        <v>127</v>
      </c>
      <c r="BA62" s="26" t="s">
        <v>160</v>
      </c>
      <c r="BB62" s="26" t="s">
        <v>130</v>
      </c>
      <c r="BC62" s="69" t="s">
        <v>1034</v>
      </c>
      <c r="BD62" s="69"/>
      <c r="BE62" s="69"/>
      <c r="BF62" s="93">
        <f t="shared" si="0"/>
        <v>43837</v>
      </c>
      <c r="BG62" s="93">
        <f t="shared" si="1"/>
        <v>44195</v>
      </c>
      <c r="BH62" s="69" t="str">
        <f>+IF(OR(BG62&lt;=Listas!$AH$2,BF62&lt;=Listas!$AH$2),"Programado","No programado")</f>
        <v>Programado</v>
      </c>
      <c r="BI62" s="175" t="s">
        <v>1459</v>
      </c>
      <c r="BJ62" s="175" t="s">
        <v>1273</v>
      </c>
      <c r="BK62" s="175" t="str">
        <f t="shared" si="2"/>
        <v>Evidencias de la gestión, funcionalidad y operación para la implementación adecuada de los módulos del sistema de información de Nómina "SIAN"</v>
      </c>
      <c r="BL62" s="175" t="s">
        <v>1460</v>
      </c>
      <c r="BM62" s="69" t="str">
        <f>+IF(OR(AND(BG62&gt;Listas!$AH$2,BG62&lt;=Listas!$AH$3),AND(BF62&lt;=Listas!$AH$3,BG62&gt;=Listas!$AH$3)),"Programado","No programado")</f>
        <v>Programado</v>
      </c>
      <c r="BN62" s="69"/>
      <c r="BO62" s="69"/>
      <c r="BP62" s="69" t="str">
        <f t="shared" si="3"/>
        <v>Evidencias de la gestión, funcionalidad y operación para la implementación adecuada de los módulos del sistema de información de Nómina "SIAN"</v>
      </c>
      <c r="BQ62" s="69"/>
      <c r="BR62" s="69" t="str">
        <f>+IF(OR(AND(BG62&gt;Listas!$AH$3,BG62&lt;=Listas!$AH$4),AND(BF62&lt;=Listas!$AH$4,BG62&gt;=Listas!$AH$4)),"Programado","No programado")</f>
        <v>Programado</v>
      </c>
      <c r="BS62" s="69"/>
      <c r="BT62" s="69"/>
      <c r="BU62" s="69" t="str">
        <f t="shared" si="4"/>
        <v>Evidencias de la gestión, funcionalidad y operación para la implementación adecuada de los módulos del sistema de información de Nómina "SIAN"</v>
      </c>
      <c r="BV62" s="69"/>
      <c r="BW62" s="69" t="str">
        <f>IF(BG62&gt;Listas!$AH$4,"Programado","No programado")</f>
        <v>Programado</v>
      </c>
      <c r="BX62" s="69"/>
      <c r="BY62" s="69"/>
      <c r="BZ62" s="69" t="str">
        <f t="shared" si="5"/>
        <v>Evidencias de la gestión, funcionalidad y operación para la implementación adecuada de los módulos del sistema de información de Nómina "SIAN"</v>
      </c>
      <c r="CA62" s="69"/>
    </row>
    <row r="63" spans="1:79" ht="61.5" customHeight="1" x14ac:dyDescent="0.25">
      <c r="A63" s="59"/>
      <c r="B63" s="26" t="s">
        <v>27</v>
      </c>
      <c r="C63" s="26" t="s">
        <v>79</v>
      </c>
      <c r="D63" s="26" t="s">
        <v>94</v>
      </c>
      <c r="E63" s="26" t="s">
        <v>80</v>
      </c>
      <c r="F63" s="26" t="s">
        <v>29</v>
      </c>
      <c r="G63" s="26" t="s">
        <v>378</v>
      </c>
      <c r="H63" s="26" t="s">
        <v>1164</v>
      </c>
      <c r="I63" s="26" t="s">
        <v>383</v>
      </c>
      <c r="J63" s="26" t="s">
        <v>384</v>
      </c>
      <c r="K63" s="26" t="s">
        <v>385</v>
      </c>
      <c r="L63" s="26" t="s">
        <v>386</v>
      </c>
      <c r="M63" s="26" t="s">
        <v>412</v>
      </c>
      <c r="N63" s="51">
        <v>43863</v>
      </c>
      <c r="O63" s="51">
        <v>44180</v>
      </c>
      <c r="P63" s="29"/>
      <c r="Q63" s="26"/>
      <c r="R63" s="26">
        <v>50</v>
      </c>
      <c r="S63" s="26"/>
      <c r="T63" s="26"/>
      <c r="U63" s="26"/>
      <c r="V63" s="26"/>
      <c r="W63" s="26"/>
      <c r="X63" s="26"/>
      <c r="Y63" s="26" t="s">
        <v>317</v>
      </c>
      <c r="Z63" s="26"/>
      <c r="AA63" s="26"/>
      <c r="AB63" s="26"/>
      <c r="AC63" s="26"/>
      <c r="AD63" s="26"/>
      <c r="AE63" s="26"/>
      <c r="AF63" s="26"/>
      <c r="AG63" s="26"/>
      <c r="AH63" s="26"/>
      <c r="AI63" s="26"/>
      <c r="AJ63" s="26"/>
      <c r="AK63" s="26"/>
      <c r="AL63" s="26"/>
      <c r="AM63" s="26"/>
      <c r="AN63" s="26"/>
      <c r="AO63" s="26" t="s">
        <v>248</v>
      </c>
      <c r="AP63" s="26" t="s">
        <v>248</v>
      </c>
      <c r="AQ63" s="26"/>
      <c r="AR63" s="26" t="s">
        <v>317</v>
      </c>
      <c r="AS63" s="26"/>
      <c r="AT63" s="26"/>
      <c r="AU63" s="26"/>
      <c r="AV63" s="26"/>
      <c r="AW63" s="26" t="s">
        <v>98</v>
      </c>
      <c r="AX63" s="26" t="s">
        <v>122</v>
      </c>
      <c r="AY63" s="26" t="s">
        <v>113</v>
      </c>
      <c r="AZ63" s="26" t="s">
        <v>127</v>
      </c>
      <c r="BA63" s="26" t="s">
        <v>160</v>
      </c>
      <c r="BB63" s="26" t="s">
        <v>133</v>
      </c>
      <c r="BC63" s="69" t="s">
        <v>1034</v>
      </c>
      <c r="BD63" s="69"/>
      <c r="BE63" s="69"/>
      <c r="BF63" s="93">
        <f t="shared" si="0"/>
        <v>43863</v>
      </c>
      <c r="BG63" s="93">
        <f t="shared" si="1"/>
        <v>44180</v>
      </c>
      <c r="BH63" s="69" t="str">
        <f>+IF(OR(BG63&lt;=Listas!$AH$2,BF63&lt;=Listas!$AH$2),"Programado","No programado")</f>
        <v>Programado</v>
      </c>
      <c r="BI63" s="69" t="s">
        <v>1307</v>
      </c>
      <c r="BJ63" s="69" t="s">
        <v>1305</v>
      </c>
      <c r="BK63" s="69" t="str">
        <f t="shared" si="2"/>
        <v>Publicaciones en página we, redes sociales, Boletines, correos, volantes, afiches, actividades de talento humano listados de asistencia.</v>
      </c>
      <c r="BL63" s="69" t="s">
        <v>1308</v>
      </c>
      <c r="BM63" s="69" t="str">
        <f>+IF(OR(AND(BG63&gt;Listas!$AH$2,BG63&lt;=Listas!$AH$3),AND(BF63&lt;=Listas!$AH$3,BG63&gt;=Listas!$AH$3)),"Programado","No programado")</f>
        <v>Programado</v>
      </c>
      <c r="BN63" s="69"/>
      <c r="BO63" s="69"/>
      <c r="BP63" s="69" t="str">
        <f t="shared" si="3"/>
        <v>Publicaciones en página we, redes sociales, Boletines, correos, volantes, afiches, actividades de talento humano listados de asistencia.</v>
      </c>
      <c r="BQ63" s="69"/>
      <c r="BR63" s="69" t="str">
        <f>+IF(OR(AND(BG63&gt;Listas!$AH$3,BG63&lt;=Listas!$AH$4),AND(BF63&lt;=Listas!$AH$4,BG63&gt;=Listas!$AH$4)),"Programado","No programado")</f>
        <v>Programado</v>
      </c>
      <c r="BS63" s="69"/>
      <c r="BT63" s="69"/>
      <c r="BU63" s="69" t="str">
        <f t="shared" si="4"/>
        <v>Publicaciones en página we, redes sociales, Boletines, correos, volantes, afiches, actividades de talento humano listados de asistencia.</v>
      </c>
      <c r="BV63" s="69"/>
      <c r="BW63" s="69" t="str">
        <f>IF(BG63&gt;Listas!$AH$4,"Programado","No programado")</f>
        <v>Programado</v>
      </c>
      <c r="BX63" s="69"/>
      <c r="BY63" s="69"/>
      <c r="BZ63" s="69" t="str">
        <f t="shared" si="5"/>
        <v>Publicaciones en página we, redes sociales, Boletines, correos, volantes, afiches, actividades de talento humano listados de asistencia.</v>
      </c>
      <c r="CA63" s="69"/>
    </row>
    <row r="64" spans="1:79" ht="61.5" customHeight="1" x14ac:dyDescent="0.25">
      <c r="A64" s="59"/>
      <c r="B64" s="26" t="s">
        <v>27</v>
      </c>
      <c r="C64" s="26" t="s">
        <v>79</v>
      </c>
      <c r="D64" s="26" t="s">
        <v>94</v>
      </c>
      <c r="E64" s="26" t="s">
        <v>80</v>
      </c>
      <c r="F64" s="26" t="s">
        <v>29</v>
      </c>
      <c r="G64" s="26" t="s">
        <v>378</v>
      </c>
      <c r="H64" s="26" t="s">
        <v>1164</v>
      </c>
      <c r="I64" s="26" t="s">
        <v>379</v>
      </c>
      <c r="J64" s="26" t="s">
        <v>380</v>
      </c>
      <c r="K64" s="26" t="s">
        <v>381</v>
      </c>
      <c r="L64" s="26" t="s">
        <v>382</v>
      </c>
      <c r="M64" s="26" t="s">
        <v>412</v>
      </c>
      <c r="N64" s="51">
        <v>43838</v>
      </c>
      <c r="O64" s="51">
        <v>44180</v>
      </c>
      <c r="P64" s="29"/>
      <c r="Q64" s="26"/>
      <c r="R64" s="26">
        <v>50</v>
      </c>
      <c r="S64" s="26"/>
      <c r="T64" s="26"/>
      <c r="U64" s="26"/>
      <c r="V64" s="26"/>
      <c r="W64" s="26"/>
      <c r="X64" s="26"/>
      <c r="Y64" s="26" t="s">
        <v>317</v>
      </c>
      <c r="Z64" s="26"/>
      <c r="AA64" s="26"/>
      <c r="AB64" s="26"/>
      <c r="AC64" s="26"/>
      <c r="AD64" s="26"/>
      <c r="AE64" s="26"/>
      <c r="AF64" s="26"/>
      <c r="AG64" s="26"/>
      <c r="AH64" s="26"/>
      <c r="AI64" s="26"/>
      <c r="AJ64" s="26"/>
      <c r="AK64" s="26"/>
      <c r="AL64" s="26"/>
      <c r="AM64" s="26"/>
      <c r="AN64" s="26"/>
      <c r="AO64" s="26" t="s">
        <v>248</v>
      </c>
      <c r="AP64" s="26" t="s">
        <v>248</v>
      </c>
      <c r="AQ64" s="26"/>
      <c r="AR64" s="26" t="s">
        <v>317</v>
      </c>
      <c r="AS64" s="26"/>
      <c r="AT64" s="26"/>
      <c r="AU64" s="26"/>
      <c r="AV64" s="26"/>
      <c r="AW64" s="26" t="s">
        <v>98</v>
      </c>
      <c r="AX64" s="26" t="s">
        <v>122</v>
      </c>
      <c r="AY64" s="26" t="s">
        <v>113</v>
      </c>
      <c r="AZ64" s="26" t="s">
        <v>127</v>
      </c>
      <c r="BA64" s="26" t="s">
        <v>160</v>
      </c>
      <c r="BB64" s="26" t="s">
        <v>133</v>
      </c>
      <c r="BC64" s="69" t="s">
        <v>1034</v>
      </c>
      <c r="BD64" s="69"/>
      <c r="BE64" s="69"/>
      <c r="BF64" s="93">
        <f t="shared" si="0"/>
        <v>43838</v>
      </c>
      <c r="BG64" s="93">
        <f t="shared" si="1"/>
        <v>44180</v>
      </c>
      <c r="BH64" s="69" t="str">
        <f>+IF(OR(BG64&lt;=Listas!$AH$2,BF64&lt;=Listas!$AH$2),"Programado","No programado")</f>
        <v>Programado</v>
      </c>
      <c r="BI64" s="69" t="s">
        <v>1309</v>
      </c>
      <c r="BJ64" s="69" t="s">
        <v>1305</v>
      </c>
      <c r="BK64" s="69" t="str">
        <f t="shared" si="2"/>
        <v>Boletines, correos, volantes, afiches, actividades de talento humano listados de asistencia.</v>
      </c>
      <c r="BL64" s="69" t="s">
        <v>1310</v>
      </c>
      <c r="BM64" s="69" t="str">
        <f>+IF(OR(AND(BG64&gt;Listas!$AH$2,BG64&lt;=Listas!$AH$3),AND(BF64&lt;=Listas!$AH$3,BG64&gt;=Listas!$AH$3)),"Programado","No programado")</f>
        <v>Programado</v>
      </c>
      <c r="BN64" s="69"/>
      <c r="BO64" s="69"/>
      <c r="BP64" s="69" t="str">
        <f t="shared" si="3"/>
        <v>Boletines, correos, volantes, afiches, actividades de talento humano listados de asistencia.</v>
      </c>
      <c r="BQ64" s="69"/>
      <c r="BR64" s="69" t="str">
        <f>+IF(OR(AND(BG64&gt;Listas!$AH$3,BG64&lt;=Listas!$AH$4),AND(BF64&lt;=Listas!$AH$4,BG64&gt;=Listas!$AH$4)),"Programado","No programado")</f>
        <v>Programado</v>
      </c>
      <c r="BS64" s="69"/>
      <c r="BT64" s="69"/>
      <c r="BU64" s="69" t="str">
        <f t="shared" si="4"/>
        <v>Boletines, correos, volantes, afiches, actividades de talento humano listados de asistencia.</v>
      </c>
      <c r="BV64" s="69"/>
      <c r="BW64" s="69" t="str">
        <f>IF(BG64&gt;Listas!$AH$4,"Programado","No programado")</f>
        <v>Programado</v>
      </c>
      <c r="BX64" s="69"/>
      <c r="BY64" s="69"/>
      <c r="BZ64" s="69" t="str">
        <f t="shared" si="5"/>
        <v>Boletines, correos, volantes, afiches, actividades de talento humano listados de asistencia.</v>
      </c>
      <c r="CA64" s="69"/>
    </row>
    <row r="65" spans="1:79" ht="61.5" customHeight="1" x14ac:dyDescent="0.25">
      <c r="A65" s="59"/>
      <c r="B65" s="26" t="s">
        <v>27</v>
      </c>
      <c r="C65" s="26" t="str">
        <f>+VLOOKUP(B65,Listas!$A$2:$B$5,2,FALSE)</f>
        <v>PerUno</v>
      </c>
      <c r="D65" s="26" t="s">
        <v>94</v>
      </c>
      <c r="E65" s="26" t="str">
        <f>+VLOOKUP(D65,Listas!$E$1:$F$11,2,FALSE)</f>
        <v>ObjUno</v>
      </c>
      <c r="F65" s="26" t="s">
        <v>29</v>
      </c>
      <c r="G65" s="26" t="s">
        <v>256</v>
      </c>
      <c r="H65" s="26" t="s">
        <v>242</v>
      </c>
      <c r="I65" s="26" t="s">
        <v>257</v>
      </c>
      <c r="J65" s="26" t="s">
        <v>258</v>
      </c>
      <c r="K65" s="26" t="s">
        <v>259</v>
      </c>
      <c r="L65" s="26" t="s">
        <v>255</v>
      </c>
      <c r="M65" s="26" t="s">
        <v>247</v>
      </c>
      <c r="N65" s="51">
        <v>43922</v>
      </c>
      <c r="O65" s="51">
        <v>44104</v>
      </c>
      <c r="P65" s="29"/>
      <c r="Q65" s="26"/>
      <c r="R65" s="26">
        <v>100</v>
      </c>
      <c r="S65" s="26"/>
      <c r="T65" s="26"/>
      <c r="U65" s="26"/>
      <c r="V65" s="26"/>
      <c r="W65" s="26"/>
      <c r="X65" s="26" t="s">
        <v>248</v>
      </c>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t="s">
        <v>200</v>
      </c>
      <c r="AX65" s="26" t="str">
        <f>+VLOOKUP(AW65,Listas!$L$2:$M$8,2,FALSE)</f>
        <v>NA</v>
      </c>
      <c r="AY65" s="26" t="s">
        <v>200</v>
      </c>
      <c r="AZ65" s="26" t="s">
        <v>153</v>
      </c>
      <c r="BA65" s="26" t="str">
        <f>+VLOOKUP(AZ65,Listas!$AA$2:$AB$10,2,FALSE)</f>
        <v>OAPCR</v>
      </c>
      <c r="BB65" s="26" t="s">
        <v>168</v>
      </c>
      <c r="BC65" s="69" t="s">
        <v>1033</v>
      </c>
      <c r="BD65" s="69"/>
      <c r="BE65" s="69"/>
      <c r="BF65" s="93">
        <f t="shared" si="0"/>
        <v>43922</v>
      </c>
      <c r="BG65" s="93">
        <f t="shared" si="1"/>
        <v>44104</v>
      </c>
      <c r="BH65" s="69" t="str">
        <f>+IF(OR(BG65&lt;=Listas!$AH$2,BF65&lt;=Listas!$AH$2),"Programado","No programado")</f>
        <v>No programado</v>
      </c>
      <c r="BI65" s="69"/>
      <c r="BJ65" s="69"/>
      <c r="BK65" s="69" t="str">
        <f t="shared" si="2"/>
        <v/>
      </c>
      <c r="BL65" s="69"/>
      <c r="BM65" s="69" t="str">
        <f>+IF(OR(AND(BG65&gt;Listas!$AH$2,BG65&lt;=Listas!$AH$3),AND(BF65&lt;=Listas!$AH$3,BG65&gt;=Listas!$AH$3)),"Programado","No programado")</f>
        <v>Programado</v>
      </c>
      <c r="BN65" s="69"/>
      <c r="BO65" s="69"/>
      <c r="BP65" s="69" t="str">
        <f t="shared" si="3"/>
        <v>Manual del SIGI presentado para aprobación del Comité</v>
      </c>
      <c r="BQ65" s="69"/>
      <c r="BR65" s="69" t="str">
        <f>+IF(OR(AND(BG65&gt;Listas!$AH$3,BG65&lt;=Listas!$AH$4),AND(BF65&lt;=Listas!$AH$4,BG65&gt;=Listas!$AH$4)),"Programado","No programado")</f>
        <v>Programado</v>
      </c>
      <c r="BS65" s="69"/>
      <c r="BT65" s="69"/>
      <c r="BU65" s="69" t="str">
        <f t="shared" si="4"/>
        <v>Manual del SIGI presentado para aprobación del Comité</v>
      </c>
      <c r="BV65" s="69"/>
      <c r="BW65" s="69" t="str">
        <f>IF(BG65&gt;Listas!$AH$4,"Programado","No programado")</f>
        <v>No programado</v>
      </c>
      <c r="BX65" s="69"/>
      <c r="BY65" s="69"/>
      <c r="BZ65" s="69" t="str">
        <f t="shared" si="5"/>
        <v/>
      </c>
      <c r="CA65" s="69"/>
    </row>
    <row r="66" spans="1:79" ht="61.5" customHeight="1" x14ac:dyDescent="0.25">
      <c r="A66" s="59"/>
      <c r="B66" s="26" t="s">
        <v>27</v>
      </c>
      <c r="C66" s="26" t="str">
        <f>+VLOOKUP(B66,Listas!$A$2:$B$5,2,FALSE)</f>
        <v>PerUno</v>
      </c>
      <c r="D66" s="26" t="s">
        <v>94</v>
      </c>
      <c r="E66" s="26" t="str">
        <f>+VLOOKUP(D66,Listas!$E$1:$F$11,2,FALSE)</f>
        <v>ObjUno</v>
      </c>
      <c r="F66" s="26" t="s">
        <v>29</v>
      </c>
      <c r="G66" s="26" t="s">
        <v>269</v>
      </c>
      <c r="H66" s="26" t="s">
        <v>242</v>
      </c>
      <c r="I66" s="26" t="s">
        <v>270</v>
      </c>
      <c r="J66" s="26" t="s">
        <v>271</v>
      </c>
      <c r="K66" s="26" t="s">
        <v>272</v>
      </c>
      <c r="L66" s="26" t="s">
        <v>273</v>
      </c>
      <c r="M66" s="26" t="s">
        <v>247</v>
      </c>
      <c r="N66" s="51">
        <v>43983</v>
      </c>
      <c r="O66" s="51">
        <v>44195</v>
      </c>
      <c r="P66" s="29"/>
      <c r="Q66" s="26"/>
      <c r="R66" s="26">
        <v>50</v>
      </c>
      <c r="S66" s="26"/>
      <c r="T66" s="26"/>
      <c r="U66" s="26"/>
      <c r="V66" s="26"/>
      <c r="W66" s="26" t="s">
        <v>248</v>
      </c>
      <c r="X66" s="26"/>
      <c r="Y66" s="26"/>
      <c r="Z66" s="26"/>
      <c r="AA66" s="26"/>
      <c r="AB66" s="26"/>
      <c r="AC66" s="26"/>
      <c r="AD66" s="26"/>
      <c r="AE66" s="26"/>
      <c r="AF66" s="26"/>
      <c r="AG66" s="26"/>
      <c r="AH66" s="26"/>
      <c r="AI66" s="26"/>
      <c r="AJ66" s="26"/>
      <c r="AK66" s="26"/>
      <c r="AL66" s="26"/>
      <c r="AM66" s="26"/>
      <c r="AN66" s="26"/>
      <c r="AO66" s="26"/>
      <c r="AP66" s="26"/>
      <c r="AQ66" s="26"/>
      <c r="AR66" s="26" t="s">
        <v>248</v>
      </c>
      <c r="AS66" s="26"/>
      <c r="AT66" s="26"/>
      <c r="AU66" s="26"/>
      <c r="AV66" s="26"/>
      <c r="AW66" s="26" t="s">
        <v>95</v>
      </c>
      <c r="AX66" s="26" t="str">
        <f>+VLOOKUP(AW66,Listas!$L$2:$M$8,2,FALSE)</f>
        <v>ComUno</v>
      </c>
      <c r="AY66" s="26" t="s">
        <v>104</v>
      </c>
      <c r="AZ66" s="26" t="s">
        <v>153</v>
      </c>
      <c r="BA66" s="26" t="str">
        <f>+VLOOKUP(AZ66,Listas!$AA$2:$AB$10,2,FALSE)</f>
        <v>OAPCR</v>
      </c>
      <c r="BB66" s="26" t="s">
        <v>168</v>
      </c>
      <c r="BC66" s="69" t="s">
        <v>1033</v>
      </c>
      <c r="BD66" s="69"/>
      <c r="BE66" s="69"/>
      <c r="BF66" s="93">
        <f t="shared" si="0"/>
        <v>43983</v>
      </c>
      <c r="BG66" s="93">
        <f t="shared" si="1"/>
        <v>44195</v>
      </c>
      <c r="BH66" s="69" t="str">
        <f>+IF(OR(BG66&lt;=Listas!$AH$2,BF66&lt;=Listas!$AH$2),"Programado","No programado")</f>
        <v>No programado</v>
      </c>
      <c r="BI66" s="69"/>
      <c r="BJ66" s="69"/>
      <c r="BK66" s="69" t="str">
        <f t="shared" si="2"/>
        <v/>
      </c>
      <c r="BL66" s="69"/>
      <c r="BM66" s="69" t="str">
        <f>+IF(OR(AND(BG66&gt;Listas!$AH$2,BG66&lt;=Listas!$AH$3),AND(BF66&lt;=Listas!$AH$3,BG66&gt;=Listas!$AH$3)),"Programado","No programado")</f>
        <v>Programado</v>
      </c>
      <c r="BN66" s="69"/>
      <c r="BO66" s="69"/>
      <c r="BP66" s="69" t="str">
        <f t="shared" si="3"/>
        <v>Fichas de riesgos  de procesos misionales aprobadas</v>
      </c>
      <c r="BQ66" s="69"/>
      <c r="BR66" s="69" t="str">
        <f>+IF(OR(AND(BG66&gt;Listas!$AH$3,BG66&lt;=Listas!$AH$4),AND(BF66&lt;=Listas!$AH$4,BG66&gt;=Listas!$AH$4)),"Programado","No programado")</f>
        <v>Programado</v>
      </c>
      <c r="BS66" s="69"/>
      <c r="BT66" s="69"/>
      <c r="BU66" s="69" t="str">
        <f t="shared" si="4"/>
        <v>Fichas de riesgos  de procesos misionales aprobadas</v>
      </c>
      <c r="BV66" s="69"/>
      <c r="BW66" s="69" t="str">
        <f>IF(BG66&gt;Listas!$AH$4,"Programado","No programado")</f>
        <v>Programado</v>
      </c>
      <c r="BX66" s="69"/>
      <c r="BY66" s="69"/>
      <c r="BZ66" s="69" t="str">
        <f t="shared" si="5"/>
        <v>Fichas de riesgos  de procesos misionales aprobadas</v>
      </c>
      <c r="CA66" s="69"/>
    </row>
    <row r="67" spans="1:79" ht="61.5" customHeight="1" x14ac:dyDescent="0.25">
      <c r="A67" s="59"/>
      <c r="B67" s="26" t="s">
        <v>27</v>
      </c>
      <c r="C67" s="26" t="str">
        <f>+VLOOKUP(B67,Listas!$A$2:$B$5,2,FALSE)</f>
        <v>PerUno</v>
      </c>
      <c r="D67" s="26" t="s">
        <v>94</v>
      </c>
      <c r="E67" s="26" t="str">
        <f>+VLOOKUP(D67,Listas!$E$1:$F$11,2,FALSE)</f>
        <v>ObjUno</v>
      </c>
      <c r="F67" s="26" t="s">
        <v>29</v>
      </c>
      <c r="G67" s="26" t="s">
        <v>269</v>
      </c>
      <c r="H67" s="26" t="s">
        <v>242</v>
      </c>
      <c r="I67" s="26" t="s">
        <v>274</v>
      </c>
      <c r="J67" s="26" t="s">
        <v>275</v>
      </c>
      <c r="K67" s="26" t="s">
        <v>276</v>
      </c>
      <c r="L67" s="26" t="s">
        <v>273</v>
      </c>
      <c r="M67" s="26"/>
      <c r="N67" s="51">
        <v>44105</v>
      </c>
      <c r="O67" s="51">
        <v>44195</v>
      </c>
      <c r="P67" s="29"/>
      <c r="Q67" s="26"/>
      <c r="R67" s="26">
        <v>50</v>
      </c>
      <c r="S67" s="26"/>
      <c r="T67" s="26"/>
      <c r="U67" s="26"/>
      <c r="V67" s="26"/>
      <c r="W67" s="26" t="s">
        <v>248</v>
      </c>
      <c r="X67" s="26"/>
      <c r="Y67" s="26"/>
      <c r="Z67" s="26"/>
      <c r="AA67" s="26"/>
      <c r="AB67" s="26"/>
      <c r="AC67" s="26"/>
      <c r="AD67" s="26"/>
      <c r="AE67" s="26"/>
      <c r="AF67" s="26"/>
      <c r="AG67" s="26"/>
      <c r="AH67" s="26"/>
      <c r="AI67" s="26"/>
      <c r="AJ67" s="26"/>
      <c r="AK67" s="26"/>
      <c r="AL67" s="26"/>
      <c r="AM67" s="26"/>
      <c r="AN67" s="26"/>
      <c r="AO67" s="26"/>
      <c r="AP67" s="26"/>
      <c r="AQ67" s="26"/>
      <c r="AR67" s="26" t="s">
        <v>248</v>
      </c>
      <c r="AS67" s="26"/>
      <c r="AT67" s="26"/>
      <c r="AU67" s="26"/>
      <c r="AV67" s="26"/>
      <c r="AW67" s="26" t="s">
        <v>95</v>
      </c>
      <c r="AX67" s="26" t="str">
        <f>+VLOOKUP(AW67,Listas!$L$2:$M$8,2,FALSE)</f>
        <v>ComUno</v>
      </c>
      <c r="AY67" s="26" t="s">
        <v>103</v>
      </c>
      <c r="AZ67" s="26" t="s">
        <v>153</v>
      </c>
      <c r="BA67" s="26" t="str">
        <f>+VLOOKUP(AZ67,Listas!$AA$2:$AB$10,2,FALSE)</f>
        <v>OAPCR</v>
      </c>
      <c r="BB67" s="26" t="s">
        <v>168</v>
      </c>
      <c r="BC67" s="69" t="s">
        <v>1033</v>
      </c>
      <c r="BD67" s="69"/>
      <c r="BE67" s="69"/>
      <c r="BF67" s="93">
        <f t="shared" si="0"/>
        <v>44105</v>
      </c>
      <c r="BG67" s="93">
        <f t="shared" si="1"/>
        <v>44195</v>
      </c>
      <c r="BH67" s="69" t="str">
        <f>+IF(OR(BG67&lt;=Listas!$AH$2,BF67&lt;=Listas!$AH$2),"Programado","No programado")</f>
        <v>No programado</v>
      </c>
      <c r="BI67" s="69"/>
      <c r="BJ67" s="69"/>
      <c r="BK67" s="69" t="str">
        <f t="shared" si="2"/>
        <v/>
      </c>
      <c r="BL67" s="69"/>
      <c r="BM67" s="69" t="str">
        <f>+IF(OR(AND(BG67&gt;Listas!$AH$2,BG67&lt;=Listas!$AH$3),AND(BF67&lt;=Listas!$AH$3,BG67&gt;=Listas!$AH$3)),"Programado","No programado")</f>
        <v>No programado</v>
      </c>
      <c r="BN67" s="69"/>
      <c r="BO67" s="69"/>
      <c r="BP67" s="69" t="str">
        <f t="shared" si="3"/>
        <v/>
      </c>
      <c r="BQ67" s="69"/>
      <c r="BR67" s="69" t="str">
        <f>+IF(OR(AND(BG67&gt;Listas!$AH$3,BG67&lt;=Listas!$AH$4),AND(BF67&lt;=Listas!$AH$4,BG67&gt;=Listas!$AH$4)),"Programado","No programado")</f>
        <v>No programado</v>
      </c>
      <c r="BS67" s="69"/>
      <c r="BT67" s="69"/>
      <c r="BU67" s="69" t="str">
        <f t="shared" si="4"/>
        <v/>
      </c>
      <c r="BV67" s="69"/>
      <c r="BW67" s="69" t="str">
        <f>IF(BG67&gt;Listas!$AH$4,"Programado","No programado")</f>
        <v>Programado</v>
      </c>
      <c r="BX67" s="69"/>
      <c r="BY67" s="69"/>
      <c r="BZ67" s="69" t="str">
        <f t="shared" si="5"/>
        <v>Mapa de riesgos publicado en la página web</v>
      </c>
      <c r="CA67" s="69"/>
    </row>
    <row r="68" spans="1:79" ht="61.5" customHeight="1" x14ac:dyDescent="0.25">
      <c r="A68" s="59"/>
      <c r="B68" s="26" t="s">
        <v>27</v>
      </c>
      <c r="C68" s="26" t="str">
        <f>+VLOOKUP(B68,Listas!$A$2:$B$5,2,FALSE)</f>
        <v>PerUno</v>
      </c>
      <c r="D68" s="26" t="s">
        <v>94</v>
      </c>
      <c r="E68" s="26" t="str">
        <f>+VLOOKUP(D68,Listas!$E$1:$F$11,2,FALSE)</f>
        <v>ObjUno</v>
      </c>
      <c r="F68" s="26" t="s">
        <v>29</v>
      </c>
      <c r="G68" s="26" t="s">
        <v>325</v>
      </c>
      <c r="H68" s="26" t="s">
        <v>326</v>
      </c>
      <c r="I68" s="26" t="s">
        <v>327</v>
      </c>
      <c r="J68" s="26" t="s">
        <v>328</v>
      </c>
      <c r="K68" s="26" t="s">
        <v>329</v>
      </c>
      <c r="L68" s="26" t="s">
        <v>330</v>
      </c>
      <c r="M68" s="26" t="s">
        <v>331</v>
      </c>
      <c r="N68" s="51">
        <v>43846</v>
      </c>
      <c r="O68" s="51">
        <v>44012</v>
      </c>
      <c r="P68" s="29"/>
      <c r="Q68" s="26" t="s">
        <v>332</v>
      </c>
      <c r="R68" s="26">
        <v>50</v>
      </c>
      <c r="S68" s="26" t="s">
        <v>248</v>
      </c>
      <c r="T68" s="26"/>
      <c r="U68" s="26"/>
      <c r="V68" s="26"/>
      <c r="W68" s="26" t="s">
        <v>248</v>
      </c>
      <c r="X68" s="26" t="s">
        <v>248</v>
      </c>
      <c r="Y68" s="26"/>
      <c r="Z68" s="26"/>
      <c r="AA68" s="26"/>
      <c r="AB68" s="26" t="s">
        <v>248</v>
      </c>
      <c r="AC68" s="26"/>
      <c r="AD68" s="26"/>
      <c r="AE68" s="26"/>
      <c r="AF68" s="26" t="s">
        <v>248</v>
      </c>
      <c r="AG68" s="26" t="s">
        <v>248</v>
      </c>
      <c r="AH68" s="26" t="s">
        <v>248</v>
      </c>
      <c r="AI68" s="26"/>
      <c r="AJ68" s="26"/>
      <c r="AK68" s="26"/>
      <c r="AL68" s="26"/>
      <c r="AM68" s="26"/>
      <c r="AN68" s="26"/>
      <c r="AO68" s="26"/>
      <c r="AP68" s="26"/>
      <c r="AQ68" s="26"/>
      <c r="AR68" s="26"/>
      <c r="AS68" s="26"/>
      <c r="AT68" s="26"/>
      <c r="AU68" s="26"/>
      <c r="AV68" s="26"/>
      <c r="AW68" s="26" t="s">
        <v>200</v>
      </c>
      <c r="AX68" s="26" t="str">
        <f>+VLOOKUP(AW68,Listas!$L$2:$M$8,2,FALSE)</f>
        <v>NA</v>
      </c>
      <c r="AY68" s="26" t="s">
        <v>200</v>
      </c>
      <c r="AZ68" s="26" t="s">
        <v>158</v>
      </c>
      <c r="BA68" s="26" t="str">
        <f>+VLOOKUP(AZ68,Listas!$AA$2:$AB$10,2,FALSE)</f>
        <v>OCI</v>
      </c>
      <c r="BB68" s="26" t="s">
        <v>159</v>
      </c>
      <c r="BC68" s="69" t="s">
        <v>1034</v>
      </c>
      <c r="BD68" s="69"/>
      <c r="BE68" s="69"/>
      <c r="BF68" s="93">
        <f t="shared" si="0"/>
        <v>43846</v>
      </c>
      <c r="BG68" s="93">
        <f t="shared" si="1"/>
        <v>44012</v>
      </c>
      <c r="BH68" s="69" t="str">
        <f>+IF(OR(BG68&lt;=Listas!$AH$2,BF68&lt;=Listas!$AH$2),"Programado","No programado")</f>
        <v>Programado</v>
      </c>
      <c r="BI68" s="69" t="s">
        <v>1234</v>
      </c>
      <c r="BJ68" s="69" t="s">
        <v>1235</v>
      </c>
      <c r="BK68" s="69" t="str">
        <f t="shared" si="2"/>
        <v xml:space="preserve">1. Modelo de Autoevaluación (herramienta) aprobada
</v>
      </c>
      <c r="BL68" s="69" t="s">
        <v>1234</v>
      </c>
      <c r="BM68" s="69" t="str">
        <f>+IF(OR(AND(BG68&gt;Listas!$AH$2,BG68&lt;=Listas!$AH$3),AND(BF68&lt;=Listas!$AH$3,BG68&gt;=Listas!$AH$3)),"Programado","No programado")</f>
        <v>Programado</v>
      </c>
      <c r="BN68" s="69"/>
      <c r="BO68" s="69"/>
      <c r="BP68" s="69" t="str">
        <f t="shared" si="3"/>
        <v xml:space="preserve">1. Modelo de Autoevaluación (herramienta) aprobada
</v>
      </c>
      <c r="BQ68" s="69"/>
      <c r="BR68" s="69" t="str">
        <f>+IF(OR(AND(BG68&gt;Listas!$AH$3,BG68&lt;=Listas!$AH$4),AND(BF68&lt;=Listas!$AH$4,BG68&gt;=Listas!$AH$4)),"Programado","No programado")</f>
        <v>No programado</v>
      </c>
      <c r="BS68" s="69"/>
      <c r="BT68" s="69"/>
      <c r="BU68" s="69" t="str">
        <f t="shared" si="4"/>
        <v/>
      </c>
      <c r="BV68" s="69"/>
      <c r="BW68" s="69" t="str">
        <f>IF(BG68&gt;Listas!$AH$4,"Programado","No programado")</f>
        <v>No programado</v>
      </c>
      <c r="BX68" s="69"/>
      <c r="BY68" s="69"/>
      <c r="BZ68" s="69" t="str">
        <f t="shared" si="5"/>
        <v/>
      </c>
      <c r="CA68" s="69"/>
    </row>
    <row r="69" spans="1:79" ht="61.5" customHeight="1" x14ac:dyDescent="0.25">
      <c r="A69" s="59"/>
      <c r="B69" s="26" t="s">
        <v>27</v>
      </c>
      <c r="C69" s="26" t="str">
        <f>+VLOOKUP(B69,Listas!$A$2:$B$5,2,FALSE)</f>
        <v>PerUno</v>
      </c>
      <c r="D69" s="26" t="s">
        <v>94</v>
      </c>
      <c r="E69" s="26" t="str">
        <f>+VLOOKUP(D69,Listas!$E$1:$F$11,2,FALSE)</f>
        <v>ObjUno</v>
      </c>
      <c r="F69" s="26" t="s">
        <v>29</v>
      </c>
      <c r="G69" s="26" t="s">
        <v>325</v>
      </c>
      <c r="H69" s="26" t="s">
        <v>326</v>
      </c>
      <c r="I69" s="26" t="s">
        <v>333</v>
      </c>
      <c r="J69" s="26" t="s">
        <v>334</v>
      </c>
      <c r="K69" s="26" t="s">
        <v>335</v>
      </c>
      <c r="L69" s="26" t="s">
        <v>330</v>
      </c>
      <c r="M69" s="26" t="s">
        <v>331</v>
      </c>
      <c r="N69" s="51">
        <v>44013</v>
      </c>
      <c r="O69" s="51">
        <v>44196</v>
      </c>
      <c r="P69" s="29"/>
      <c r="Q69" s="26" t="s">
        <v>332</v>
      </c>
      <c r="R69" s="26">
        <v>50</v>
      </c>
      <c r="S69" s="26" t="s">
        <v>248</v>
      </c>
      <c r="T69" s="26"/>
      <c r="U69" s="26"/>
      <c r="V69" s="26"/>
      <c r="W69" s="26" t="s">
        <v>248</v>
      </c>
      <c r="X69" s="26" t="s">
        <v>248</v>
      </c>
      <c r="Y69" s="26"/>
      <c r="Z69" s="26"/>
      <c r="AA69" s="26"/>
      <c r="AB69" s="26" t="s">
        <v>248</v>
      </c>
      <c r="AC69" s="26"/>
      <c r="AD69" s="26"/>
      <c r="AE69" s="26"/>
      <c r="AF69" s="26" t="s">
        <v>248</v>
      </c>
      <c r="AG69" s="26" t="s">
        <v>248</v>
      </c>
      <c r="AH69" s="26" t="s">
        <v>248</v>
      </c>
      <c r="AI69" s="26"/>
      <c r="AJ69" s="26"/>
      <c r="AK69" s="26"/>
      <c r="AL69" s="26"/>
      <c r="AM69" s="26"/>
      <c r="AN69" s="26"/>
      <c r="AO69" s="26"/>
      <c r="AP69" s="26"/>
      <c r="AQ69" s="26"/>
      <c r="AR69" s="26"/>
      <c r="AS69" s="26"/>
      <c r="AT69" s="26"/>
      <c r="AU69" s="26"/>
      <c r="AV69" s="26"/>
      <c r="AW69" s="26" t="s">
        <v>200</v>
      </c>
      <c r="AX69" s="26" t="str">
        <f>+VLOOKUP(AW69,Listas!$L$2:$M$8,2,FALSE)</f>
        <v>NA</v>
      </c>
      <c r="AY69" s="26" t="s">
        <v>200</v>
      </c>
      <c r="AZ69" s="26" t="s">
        <v>158</v>
      </c>
      <c r="BA69" s="26" t="str">
        <f>+VLOOKUP(AZ69,Listas!$AA$2:$AB$10,2,FALSE)</f>
        <v>OCI</v>
      </c>
      <c r="BB69" s="26" t="s">
        <v>159</v>
      </c>
      <c r="BC69" s="69" t="s">
        <v>1033</v>
      </c>
      <c r="BD69" s="69"/>
      <c r="BE69" s="69"/>
      <c r="BF69" s="93">
        <f t="shared" si="0"/>
        <v>44013</v>
      </c>
      <c r="BG69" s="93">
        <f t="shared" si="1"/>
        <v>44196</v>
      </c>
      <c r="BH69" s="69" t="str">
        <f>+IF(OR(BG69&lt;=Listas!$AH$2,BF69&lt;=Listas!$AH$2),"Programado","No programado")</f>
        <v>No programado</v>
      </c>
      <c r="BI69" s="69"/>
      <c r="BJ69" s="69"/>
      <c r="BK69" s="69" t="str">
        <f t="shared" si="2"/>
        <v/>
      </c>
      <c r="BL69" s="69"/>
      <c r="BM69" s="69" t="str">
        <f>+IF(OR(AND(BG69&gt;Listas!$AH$2,BG69&lt;=Listas!$AH$3),AND(BF69&lt;=Listas!$AH$3,BG69&gt;=Listas!$AH$3)),"Programado","No programado")</f>
        <v>No programado</v>
      </c>
      <c r="BN69" s="69"/>
      <c r="BO69" s="69"/>
      <c r="BP69" s="69" t="str">
        <f t="shared" si="3"/>
        <v/>
      </c>
      <c r="BQ69" s="69"/>
      <c r="BR69" s="69" t="str">
        <f>+IF(OR(AND(BG69&gt;Listas!$AH$3,BG69&lt;=Listas!$AH$4),AND(BF69&lt;=Listas!$AH$4,BG69&gt;=Listas!$AH$4)),"Programado","No programado")</f>
        <v>Programado</v>
      </c>
      <c r="BS69" s="69"/>
      <c r="BT69" s="69"/>
      <c r="BU69" s="69" t="str">
        <f t="shared" si="4"/>
        <v>2. Informe de Autoevaluación</v>
      </c>
      <c r="BV69" s="69"/>
      <c r="BW69" s="69" t="str">
        <f>IF(BG69&gt;Listas!$AH$4,"Programado","No programado")</f>
        <v>Programado</v>
      </c>
      <c r="BX69" s="69"/>
      <c r="BY69" s="69"/>
      <c r="BZ69" s="69" t="str">
        <f t="shared" si="5"/>
        <v>2. Informe de Autoevaluación</v>
      </c>
      <c r="CA69" s="69"/>
    </row>
    <row r="70" spans="1:79" ht="61.5" customHeight="1" x14ac:dyDescent="0.25">
      <c r="A70" s="59"/>
      <c r="B70" s="26" t="s">
        <v>27</v>
      </c>
      <c r="C70" s="26" t="str">
        <f>+VLOOKUP(B70,Listas!$A$2:$B$5,2,FALSE)</f>
        <v>PerUno</v>
      </c>
      <c r="D70" s="26" t="s">
        <v>94</v>
      </c>
      <c r="E70" s="26" t="str">
        <f>+VLOOKUP(D70,Listas!$E$1:$F$11,2,FALSE)</f>
        <v>ObjUno</v>
      </c>
      <c r="F70" s="26" t="s">
        <v>29</v>
      </c>
      <c r="G70" s="26" t="s">
        <v>260</v>
      </c>
      <c r="H70" s="26" t="s">
        <v>242</v>
      </c>
      <c r="I70" s="26" t="s">
        <v>261</v>
      </c>
      <c r="J70" s="26" t="s">
        <v>262</v>
      </c>
      <c r="K70" s="26" t="s">
        <v>263</v>
      </c>
      <c r="L70" s="26" t="s">
        <v>264</v>
      </c>
      <c r="M70" s="26" t="s">
        <v>247</v>
      </c>
      <c r="N70" s="51">
        <v>44013</v>
      </c>
      <c r="O70" s="51">
        <v>44043</v>
      </c>
      <c r="P70" s="29"/>
      <c r="Q70" s="26"/>
      <c r="R70" s="26">
        <v>100</v>
      </c>
      <c r="S70" s="26"/>
      <c r="T70" s="26"/>
      <c r="U70" s="26"/>
      <c r="V70" s="26"/>
      <c r="W70" s="26"/>
      <c r="X70" s="26" t="s">
        <v>248</v>
      </c>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t="s">
        <v>200</v>
      </c>
      <c r="AX70" s="26" t="str">
        <f>+VLOOKUP(AW70,Listas!$L$2:$M$8,2,FALSE)</f>
        <v>NA</v>
      </c>
      <c r="AY70" s="26" t="s">
        <v>200</v>
      </c>
      <c r="AZ70" s="26" t="s">
        <v>153</v>
      </c>
      <c r="BA70" s="26" t="str">
        <f>+VLOOKUP(AZ70,Listas!$AA$2:$AB$10,2,FALSE)</f>
        <v>OAPCR</v>
      </c>
      <c r="BB70" s="26" t="s">
        <v>168</v>
      </c>
      <c r="BC70" s="69" t="s">
        <v>1033</v>
      </c>
      <c r="BD70" s="69"/>
      <c r="BE70" s="69"/>
      <c r="BF70" s="93">
        <f t="shared" si="0"/>
        <v>44013</v>
      </c>
      <c r="BG70" s="93">
        <f t="shared" si="1"/>
        <v>44043</v>
      </c>
      <c r="BH70" s="69" t="str">
        <f>+IF(OR(BG70&lt;=Listas!$AH$2,BF70&lt;=Listas!$AH$2),"Programado","No programado")</f>
        <v>No programado</v>
      </c>
      <c r="BI70" s="69"/>
      <c r="BJ70" s="69"/>
      <c r="BK70" s="69" t="str">
        <f t="shared" si="2"/>
        <v/>
      </c>
      <c r="BL70" s="69"/>
      <c r="BM70" s="69" t="str">
        <f>+IF(OR(AND(BG70&gt;Listas!$AH$2,BG70&lt;=Listas!$AH$3),AND(BF70&lt;=Listas!$AH$3,BG70&gt;=Listas!$AH$3)),"Programado","No programado")</f>
        <v>No programado</v>
      </c>
      <c r="BN70" s="69"/>
      <c r="BO70" s="69"/>
      <c r="BP70" s="69" t="str">
        <f t="shared" si="3"/>
        <v/>
      </c>
      <c r="BQ70" s="69"/>
      <c r="BR70" s="69" t="str">
        <f>+IF(OR(AND(BG70&gt;Listas!$AH$3,BG70&lt;=Listas!$AH$4),AND(BF70&lt;=Listas!$AH$4,BG70&gt;=Listas!$AH$4)),"Programado","No programado")</f>
        <v>Programado</v>
      </c>
      <c r="BS70" s="69"/>
      <c r="BT70" s="69"/>
      <c r="BU70" s="69" t="str">
        <f t="shared" si="4"/>
        <v>Plan de Actualización Documental definido</v>
      </c>
      <c r="BV70" s="69"/>
      <c r="BW70" s="69" t="str">
        <f>IF(BG70&gt;Listas!$AH$4,"Programado","No programado")</f>
        <v>No programado</v>
      </c>
      <c r="BX70" s="69"/>
      <c r="BY70" s="69"/>
      <c r="BZ70" s="69" t="str">
        <f t="shared" si="5"/>
        <v/>
      </c>
      <c r="CA70" s="69"/>
    </row>
    <row r="71" spans="1:79" ht="61.5" customHeight="1" x14ac:dyDescent="0.25">
      <c r="A71" s="59"/>
      <c r="B71" s="26" t="s">
        <v>27</v>
      </c>
      <c r="C71" s="26" t="s">
        <v>79</v>
      </c>
      <c r="D71" s="26" t="s">
        <v>94</v>
      </c>
      <c r="E71" s="26" t="s">
        <v>80</v>
      </c>
      <c r="F71" s="26" t="s">
        <v>29</v>
      </c>
      <c r="G71" s="26" t="s">
        <v>403</v>
      </c>
      <c r="H71" s="26" t="s">
        <v>1164</v>
      </c>
      <c r="I71" s="26" t="s">
        <v>404</v>
      </c>
      <c r="J71" s="26" t="s">
        <v>405</v>
      </c>
      <c r="K71" s="26" t="s">
        <v>406</v>
      </c>
      <c r="L71" s="26" t="s">
        <v>407</v>
      </c>
      <c r="M71" s="26" t="s">
        <v>1175</v>
      </c>
      <c r="N71" s="51">
        <v>43892</v>
      </c>
      <c r="O71" s="51">
        <v>44195</v>
      </c>
      <c r="P71" s="29">
        <v>311365600</v>
      </c>
      <c r="Q71" s="26" t="s">
        <v>408</v>
      </c>
      <c r="R71" s="26">
        <v>20</v>
      </c>
      <c r="S71" s="26"/>
      <c r="T71" s="26" t="s">
        <v>248</v>
      </c>
      <c r="U71" s="26" t="s">
        <v>248</v>
      </c>
      <c r="V71" s="26"/>
      <c r="W71" s="26"/>
      <c r="X71" s="26"/>
      <c r="Y71" s="26"/>
      <c r="Z71" s="26"/>
      <c r="AA71" s="26"/>
      <c r="AB71" s="26"/>
      <c r="AC71" s="26"/>
      <c r="AD71" s="26"/>
      <c r="AE71" s="26"/>
      <c r="AF71" s="26"/>
      <c r="AG71" s="26" t="s">
        <v>248</v>
      </c>
      <c r="AH71" s="26"/>
      <c r="AI71" s="26"/>
      <c r="AJ71" s="26"/>
      <c r="AK71" s="26"/>
      <c r="AL71" s="26"/>
      <c r="AM71" s="26"/>
      <c r="AN71" s="26" t="s">
        <v>248</v>
      </c>
      <c r="AO71" s="26"/>
      <c r="AP71" s="26" t="s">
        <v>248</v>
      </c>
      <c r="AQ71" s="26"/>
      <c r="AR71" s="26"/>
      <c r="AS71" s="26"/>
      <c r="AT71" s="26"/>
      <c r="AU71" s="26"/>
      <c r="AV71" s="26"/>
      <c r="AW71" s="26" t="s">
        <v>200</v>
      </c>
      <c r="AX71" s="26" t="s">
        <v>201</v>
      </c>
      <c r="AY71" s="26" t="s">
        <v>200</v>
      </c>
      <c r="AZ71" s="26" t="s">
        <v>127</v>
      </c>
      <c r="BA71" s="26" t="s">
        <v>160</v>
      </c>
      <c r="BB71" s="26" t="s">
        <v>130</v>
      </c>
      <c r="BC71" s="69" t="s">
        <v>1034</v>
      </c>
      <c r="BD71" s="69"/>
      <c r="BE71" s="69"/>
      <c r="BF71" s="93">
        <f t="shared" si="0"/>
        <v>43892</v>
      </c>
      <c r="BG71" s="93">
        <f t="shared" si="1"/>
        <v>44195</v>
      </c>
      <c r="BH71" s="69" t="str">
        <f>+IF(OR(BG71&lt;=Listas!$AH$2,BF71&lt;=Listas!$AH$2),"Programado","No programado")</f>
        <v>Programado</v>
      </c>
      <c r="BI71" s="69" t="s">
        <v>1311</v>
      </c>
      <c r="BJ71" s="69" t="s">
        <v>1312</v>
      </c>
      <c r="BK71" s="69" t="str">
        <f t="shared" si="2"/>
        <v>Programa de Bienestar Social Laboral y el Plan de Incentivos Institucionales implementado</v>
      </c>
      <c r="BL71" s="69" t="s">
        <v>1313</v>
      </c>
      <c r="BM71" s="69" t="str">
        <f>+IF(OR(AND(BG71&gt;Listas!$AH$2,BG71&lt;=Listas!$AH$3),AND(BF71&lt;=Listas!$AH$3,BG71&gt;=Listas!$AH$3)),"Programado","No programado")</f>
        <v>Programado</v>
      </c>
      <c r="BN71" s="69"/>
      <c r="BO71" s="69"/>
      <c r="BP71" s="69" t="str">
        <f t="shared" si="3"/>
        <v>Programa de Bienestar Social Laboral y el Plan de Incentivos Institucionales implementado</v>
      </c>
      <c r="BQ71" s="69"/>
      <c r="BR71" s="69" t="str">
        <f>+IF(OR(AND(BG71&gt;Listas!$AH$3,BG71&lt;=Listas!$AH$4),AND(BF71&lt;=Listas!$AH$4,BG71&gt;=Listas!$AH$4)),"Programado","No programado")</f>
        <v>Programado</v>
      </c>
      <c r="BS71" s="69"/>
      <c r="BT71" s="69"/>
      <c r="BU71" s="69" t="str">
        <f t="shared" si="4"/>
        <v>Programa de Bienestar Social Laboral y el Plan de Incentivos Institucionales implementado</v>
      </c>
      <c r="BV71" s="69"/>
      <c r="BW71" s="69" t="str">
        <f>IF(BG71&gt;Listas!$AH$4,"Programado","No programado")</f>
        <v>Programado</v>
      </c>
      <c r="BX71" s="69"/>
      <c r="BY71" s="69"/>
      <c r="BZ71" s="69" t="str">
        <f t="shared" si="5"/>
        <v>Programa de Bienestar Social Laboral y el Plan de Incentivos Institucionales implementado</v>
      </c>
      <c r="CA71" s="69"/>
    </row>
    <row r="72" spans="1:79" ht="61.5" customHeight="1" x14ac:dyDescent="0.25">
      <c r="A72" s="59"/>
      <c r="B72" s="26" t="s">
        <v>27</v>
      </c>
      <c r="C72" s="26" t="s">
        <v>79</v>
      </c>
      <c r="D72" s="26" t="s">
        <v>94</v>
      </c>
      <c r="E72" s="26" t="s">
        <v>80</v>
      </c>
      <c r="F72" s="26" t="s">
        <v>29</v>
      </c>
      <c r="G72" s="26" t="s">
        <v>403</v>
      </c>
      <c r="H72" s="26" t="s">
        <v>1164</v>
      </c>
      <c r="I72" s="26" t="s">
        <v>409</v>
      </c>
      <c r="J72" s="26" t="s">
        <v>410</v>
      </c>
      <c r="K72" s="26" t="s">
        <v>411</v>
      </c>
      <c r="L72" s="26" t="s">
        <v>407</v>
      </c>
      <c r="M72" s="26" t="s">
        <v>1176</v>
      </c>
      <c r="N72" s="51">
        <v>43864</v>
      </c>
      <c r="O72" s="51">
        <v>44195</v>
      </c>
      <c r="P72" s="29">
        <v>258767134</v>
      </c>
      <c r="Q72" s="26" t="s">
        <v>408</v>
      </c>
      <c r="R72" s="26">
        <v>20</v>
      </c>
      <c r="S72" s="26"/>
      <c r="T72" s="26" t="s">
        <v>248</v>
      </c>
      <c r="U72" s="26" t="s">
        <v>248</v>
      </c>
      <c r="V72" s="26"/>
      <c r="W72" s="26"/>
      <c r="X72" s="26" t="s">
        <v>248</v>
      </c>
      <c r="Y72" s="26"/>
      <c r="Z72" s="26"/>
      <c r="AA72" s="26"/>
      <c r="AB72" s="26"/>
      <c r="AC72" s="26"/>
      <c r="AD72" s="26"/>
      <c r="AE72" s="26"/>
      <c r="AF72" s="26"/>
      <c r="AG72" s="26" t="s">
        <v>248</v>
      </c>
      <c r="AH72" s="26"/>
      <c r="AI72" s="26"/>
      <c r="AJ72" s="26"/>
      <c r="AK72" s="26"/>
      <c r="AL72" s="26"/>
      <c r="AM72" s="26"/>
      <c r="AN72" s="26" t="s">
        <v>317</v>
      </c>
      <c r="AO72" s="26" t="s">
        <v>317</v>
      </c>
      <c r="AP72" s="26"/>
      <c r="AQ72" s="26"/>
      <c r="AR72" s="26"/>
      <c r="AS72" s="26"/>
      <c r="AT72" s="26"/>
      <c r="AU72" s="26"/>
      <c r="AV72" s="26"/>
      <c r="AW72" s="26" t="s">
        <v>200</v>
      </c>
      <c r="AX72" s="26" t="s">
        <v>201</v>
      </c>
      <c r="AY72" s="26" t="s">
        <v>200</v>
      </c>
      <c r="AZ72" s="26" t="s">
        <v>127</v>
      </c>
      <c r="BA72" s="26" t="s">
        <v>160</v>
      </c>
      <c r="BB72" s="26" t="s">
        <v>130</v>
      </c>
      <c r="BC72" s="175" t="s">
        <v>1034</v>
      </c>
      <c r="BD72" s="69"/>
      <c r="BE72" s="69"/>
      <c r="BF72" s="93">
        <f t="shared" si="0"/>
        <v>43864</v>
      </c>
      <c r="BG72" s="93">
        <f t="shared" si="1"/>
        <v>44195</v>
      </c>
      <c r="BH72" s="69" t="str">
        <f>+IF(OR(BG72&lt;=Listas!$AH$2,BF72&lt;=Listas!$AH$2),"Programado","No programado")</f>
        <v>Programado</v>
      </c>
      <c r="BI72" s="175" t="s">
        <v>1461</v>
      </c>
      <c r="BJ72" s="175" t="s">
        <v>1273</v>
      </c>
      <c r="BK72" s="175" t="str">
        <f t="shared" si="2"/>
        <v>Plan Institucional de Capacitación implementado
Estrategias de intervención sobre Clima organizacional y cambio cultural realizadas</v>
      </c>
      <c r="BL72" s="175" t="s">
        <v>1462</v>
      </c>
      <c r="BM72" s="69" t="str">
        <f>+IF(OR(AND(BG72&gt;Listas!$AH$2,BG72&lt;=Listas!$AH$3),AND(BF72&lt;=Listas!$AH$3,BG72&gt;=Listas!$AH$3)),"Programado","No programado")</f>
        <v>Programado</v>
      </c>
      <c r="BN72" s="69"/>
      <c r="BO72" s="69"/>
      <c r="BP72" s="69" t="str">
        <f t="shared" si="3"/>
        <v>Plan Institucional de Capacitación implementado
Estrategias de intervención sobre Clima organizacional y cambio cultural realizadas</v>
      </c>
      <c r="BQ72" s="69"/>
      <c r="BR72" s="69" t="str">
        <f>+IF(OR(AND(BG72&gt;Listas!$AH$3,BG72&lt;=Listas!$AH$4),AND(BF72&lt;=Listas!$AH$4,BG72&gt;=Listas!$AH$4)),"Programado","No programado")</f>
        <v>Programado</v>
      </c>
      <c r="BS72" s="69"/>
      <c r="BT72" s="69"/>
      <c r="BU72" s="69" t="str">
        <f t="shared" si="4"/>
        <v>Plan Institucional de Capacitación implementado
Estrategias de intervención sobre Clima organizacional y cambio cultural realizadas</v>
      </c>
      <c r="BV72" s="69"/>
      <c r="BW72" s="69" t="str">
        <f>IF(BG72&gt;Listas!$AH$4,"Programado","No programado")</f>
        <v>Programado</v>
      </c>
      <c r="BX72" s="69"/>
      <c r="BY72" s="69"/>
      <c r="BZ72" s="69" t="str">
        <f t="shared" si="5"/>
        <v>Plan Institucional de Capacitación implementado
Estrategias de intervención sobre Clima organizacional y cambio cultural realizadas</v>
      </c>
      <c r="CA72" s="69"/>
    </row>
    <row r="73" spans="1:79" ht="61.5" customHeight="1" x14ac:dyDescent="0.25">
      <c r="A73" s="59"/>
      <c r="B73" s="26" t="s">
        <v>27</v>
      </c>
      <c r="C73" s="26" t="s">
        <v>79</v>
      </c>
      <c r="D73" s="26" t="s">
        <v>94</v>
      </c>
      <c r="E73" s="26" t="s">
        <v>80</v>
      </c>
      <c r="F73" s="26" t="s">
        <v>29</v>
      </c>
      <c r="G73" s="26" t="s">
        <v>403</v>
      </c>
      <c r="H73" s="26" t="s">
        <v>1164</v>
      </c>
      <c r="I73" s="26" t="s">
        <v>413</v>
      </c>
      <c r="J73" s="26" t="s">
        <v>1177</v>
      </c>
      <c r="K73" s="26" t="s">
        <v>414</v>
      </c>
      <c r="L73" s="26" t="s">
        <v>407</v>
      </c>
      <c r="M73" s="26" t="s">
        <v>1178</v>
      </c>
      <c r="N73" s="51">
        <v>43850</v>
      </c>
      <c r="O73" s="51">
        <v>44195</v>
      </c>
      <c r="P73" s="29">
        <v>144555511</v>
      </c>
      <c r="Q73" s="26" t="s">
        <v>408</v>
      </c>
      <c r="R73" s="26">
        <v>20</v>
      </c>
      <c r="S73" s="26"/>
      <c r="T73" s="26"/>
      <c r="U73" s="26" t="s">
        <v>248</v>
      </c>
      <c r="V73" s="26"/>
      <c r="W73" s="26"/>
      <c r="X73" s="26"/>
      <c r="Y73" s="26"/>
      <c r="Z73" s="26"/>
      <c r="AA73" s="26"/>
      <c r="AB73" s="26"/>
      <c r="AC73" s="26"/>
      <c r="AD73" s="26"/>
      <c r="AE73" s="26"/>
      <c r="AF73" s="26"/>
      <c r="AG73" s="26"/>
      <c r="AH73" s="26"/>
      <c r="AI73" s="26"/>
      <c r="AJ73" s="26"/>
      <c r="AK73" s="26"/>
      <c r="AL73" s="26"/>
      <c r="AM73" s="26"/>
      <c r="AN73" s="26" t="s">
        <v>248</v>
      </c>
      <c r="AO73" s="26"/>
      <c r="AP73" s="26"/>
      <c r="AQ73" s="26" t="s">
        <v>248</v>
      </c>
      <c r="AR73" s="26"/>
      <c r="AS73" s="26"/>
      <c r="AT73" s="26"/>
      <c r="AU73" s="26"/>
      <c r="AV73" s="26"/>
      <c r="AW73" s="26" t="s">
        <v>200</v>
      </c>
      <c r="AX73" s="26" t="s">
        <v>201</v>
      </c>
      <c r="AY73" s="26" t="s">
        <v>200</v>
      </c>
      <c r="AZ73" s="26" t="s">
        <v>127</v>
      </c>
      <c r="BA73" s="26" t="s">
        <v>160</v>
      </c>
      <c r="BB73" s="26" t="s">
        <v>130</v>
      </c>
      <c r="BC73" s="175" t="s">
        <v>1034</v>
      </c>
      <c r="BD73" s="69"/>
      <c r="BE73" s="150">
        <f>4259098+4563319</f>
        <v>8822417</v>
      </c>
      <c r="BF73" s="93">
        <f t="shared" si="0"/>
        <v>43850</v>
      </c>
      <c r="BG73" s="93">
        <f t="shared" si="1"/>
        <v>44195</v>
      </c>
      <c r="BH73" s="69" t="str">
        <f>+IF(OR(BG73&lt;=Listas!$AH$2,BF73&lt;=Listas!$AH$2),"Programado","No programado")</f>
        <v>Programado</v>
      </c>
      <c r="BI73" s="175" t="s">
        <v>1463</v>
      </c>
      <c r="BJ73" s="175" t="s">
        <v>1273</v>
      </c>
      <c r="BK73" s="175" t="str">
        <f t="shared" si="2"/>
        <v>Plan de Trabajo Anual en Seguridad y Salud en el Trabajo (SST) implementado
Batería de Riesgo Psicosocial aplicada.
Estudios de iluminación, ruido y temperatura realizada; elementos ergonómicos suministrados</v>
      </c>
      <c r="BL73" s="175" t="s">
        <v>1464</v>
      </c>
      <c r="BM73" s="69" t="str">
        <f>+IF(OR(AND(BG73&gt;Listas!$AH$2,BG73&lt;=Listas!$AH$3),AND(BF73&lt;=Listas!$AH$3,BG73&gt;=Listas!$AH$3)),"Programado","No programado")</f>
        <v>Programado</v>
      </c>
      <c r="BN73" s="69"/>
      <c r="BO73" s="69"/>
      <c r="BP73" s="69" t="str">
        <f t="shared" si="3"/>
        <v>Plan de Trabajo Anual en Seguridad y Salud en el Trabajo (SST) implementado
Batería de Riesgo Psicosocial aplicada.
Estudios de iluminación, ruido y temperatura realizada; elementos ergonómicos suministrados</v>
      </c>
      <c r="BQ73" s="69"/>
      <c r="BR73" s="69" t="str">
        <f>+IF(OR(AND(BG73&gt;Listas!$AH$3,BG73&lt;=Listas!$AH$4),AND(BF73&lt;=Listas!$AH$4,BG73&gt;=Listas!$AH$4)),"Programado","No programado")</f>
        <v>Programado</v>
      </c>
      <c r="BS73" s="69"/>
      <c r="BT73" s="69"/>
      <c r="BU73" s="69" t="str">
        <f t="shared" si="4"/>
        <v>Plan de Trabajo Anual en Seguridad y Salud en el Trabajo (SST) implementado
Batería de Riesgo Psicosocial aplicada.
Estudios de iluminación, ruido y temperatura realizada; elementos ergonómicos suministrados</v>
      </c>
      <c r="BV73" s="69"/>
      <c r="BW73" s="69" t="str">
        <f>IF(BG73&gt;Listas!$AH$4,"Programado","No programado")</f>
        <v>Programado</v>
      </c>
      <c r="BX73" s="69"/>
      <c r="BY73" s="69"/>
      <c r="BZ73" s="69" t="str">
        <f t="shared" si="5"/>
        <v>Plan de Trabajo Anual en Seguridad y Salud en el Trabajo (SST) implementado
Batería de Riesgo Psicosocial aplicada.
Estudios de iluminación, ruido y temperatura realizada; elementos ergonómicos suministrados</v>
      </c>
      <c r="CA73" s="69"/>
    </row>
    <row r="74" spans="1:79" ht="141.6" customHeight="1" x14ac:dyDescent="0.25">
      <c r="A74" s="59"/>
      <c r="B74" s="26" t="s">
        <v>27</v>
      </c>
      <c r="C74" s="26" t="s">
        <v>79</v>
      </c>
      <c r="D74" s="26" t="s">
        <v>94</v>
      </c>
      <c r="E74" s="26" t="s">
        <v>80</v>
      </c>
      <c r="F74" s="26" t="s">
        <v>29</v>
      </c>
      <c r="G74" s="26" t="s">
        <v>403</v>
      </c>
      <c r="H74" s="26" t="s">
        <v>1164</v>
      </c>
      <c r="I74" s="26" t="s">
        <v>415</v>
      </c>
      <c r="J74" s="26" t="s">
        <v>1179</v>
      </c>
      <c r="K74" s="26" t="s">
        <v>416</v>
      </c>
      <c r="L74" s="26" t="s">
        <v>407</v>
      </c>
      <c r="M74" s="26" t="s">
        <v>1180</v>
      </c>
      <c r="N74" s="51">
        <v>43864</v>
      </c>
      <c r="O74" s="51">
        <v>44195</v>
      </c>
      <c r="P74" s="29"/>
      <c r="Q74" s="26"/>
      <c r="R74" s="26">
        <v>40</v>
      </c>
      <c r="S74" s="26"/>
      <c r="T74" s="26"/>
      <c r="U74" s="26"/>
      <c r="V74" s="26"/>
      <c r="W74" s="26"/>
      <c r="X74" s="26"/>
      <c r="Y74" s="26"/>
      <c r="Z74" s="26"/>
      <c r="AA74" s="26"/>
      <c r="AB74" s="26"/>
      <c r="AC74" s="26"/>
      <c r="AD74" s="26"/>
      <c r="AE74" s="26"/>
      <c r="AF74" s="26"/>
      <c r="AG74" s="26"/>
      <c r="AH74" s="26"/>
      <c r="AI74" s="26"/>
      <c r="AJ74" s="26"/>
      <c r="AK74" s="26"/>
      <c r="AL74" s="26" t="s">
        <v>248</v>
      </c>
      <c r="AM74" s="26" t="s">
        <v>248</v>
      </c>
      <c r="AN74" s="26" t="s">
        <v>248</v>
      </c>
      <c r="AO74" s="26" t="s">
        <v>248</v>
      </c>
      <c r="AP74" s="26" t="s">
        <v>248</v>
      </c>
      <c r="AQ74" s="26" t="s">
        <v>248</v>
      </c>
      <c r="AR74" s="26"/>
      <c r="AS74" s="26"/>
      <c r="AT74" s="26"/>
      <c r="AU74" s="26"/>
      <c r="AV74" s="26"/>
      <c r="AW74" s="26" t="s">
        <v>200</v>
      </c>
      <c r="AX74" s="26" t="s">
        <v>201</v>
      </c>
      <c r="AY74" s="26" t="s">
        <v>200</v>
      </c>
      <c r="AZ74" s="26" t="s">
        <v>127</v>
      </c>
      <c r="BA74" s="26" t="s">
        <v>160</v>
      </c>
      <c r="BB74" s="26" t="s">
        <v>130</v>
      </c>
      <c r="BC74" s="175" t="s">
        <v>1034</v>
      </c>
      <c r="BD74" s="69"/>
      <c r="BE74" s="69"/>
      <c r="BF74" s="93">
        <f t="shared" si="0"/>
        <v>43864</v>
      </c>
      <c r="BG74" s="93">
        <f t="shared" si="1"/>
        <v>44195</v>
      </c>
      <c r="BH74" s="69" t="str">
        <f>+IF(OR(BG74&lt;=Listas!$AH$2,BF74&lt;=Listas!$AH$2),"Programado","No programado")</f>
        <v>Programado</v>
      </c>
      <c r="BI74" s="175" t="s">
        <v>1465</v>
      </c>
      <c r="BJ74" s="175" t="s">
        <v>1273</v>
      </c>
      <c r="BK74" s="175" t="str">
        <f t="shared" si="2"/>
        <v xml:space="preserve">Documento de seguimiento a:
- Plan Anual de Vacantes
- Plan de Previsión de Recursos Humanos 
- Plan de Trabajo Anual en Seguridad y Salud en el Trabajo (SST)
- Plan Institucional de Capacitación
-Programa de Bienestar Social Laboral y el Plan de Incentivos Institucionales
</v>
      </c>
      <c r="BL74" s="175" t="s">
        <v>1466</v>
      </c>
      <c r="BM74" s="69" t="str">
        <f>+IF(OR(AND(BG74&gt;Listas!$AH$2,BG74&lt;=Listas!$AH$3),AND(BF74&lt;=Listas!$AH$3,BG74&gt;=Listas!$AH$3)),"Programado","No programado")</f>
        <v>Programado</v>
      </c>
      <c r="BN74" s="69"/>
      <c r="BO74" s="69"/>
      <c r="BP74" s="69" t="str">
        <f t="shared" si="3"/>
        <v xml:space="preserve">Documento de seguimiento a:
- Plan Anual de Vacantes
- Plan de Previsión de Recursos Humanos 
- Plan de Trabajo Anual en Seguridad y Salud en el Trabajo (SST)
- Plan Institucional de Capacitación
-Programa de Bienestar Social Laboral y el Plan de Incentivos Institucionales
</v>
      </c>
      <c r="BQ74" s="69"/>
      <c r="BR74" s="69" t="str">
        <f>+IF(OR(AND(BG74&gt;Listas!$AH$3,BG74&lt;=Listas!$AH$4),AND(BF74&lt;=Listas!$AH$4,BG74&gt;=Listas!$AH$4)),"Programado","No programado")</f>
        <v>Programado</v>
      </c>
      <c r="BS74" s="69"/>
      <c r="BT74" s="69"/>
      <c r="BU74" s="69" t="str">
        <f t="shared" si="4"/>
        <v xml:space="preserve">Documento de seguimiento a:
- Plan Anual de Vacantes
- Plan de Previsión de Recursos Humanos 
- Plan de Trabajo Anual en Seguridad y Salud en el Trabajo (SST)
- Plan Institucional de Capacitación
-Programa de Bienestar Social Laboral y el Plan de Incentivos Institucionales
</v>
      </c>
      <c r="BV74" s="69"/>
      <c r="BW74" s="69" t="str">
        <f>IF(BG74&gt;Listas!$AH$4,"Programado","No programado")</f>
        <v>Programado</v>
      </c>
      <c r="BX74" s="69"/>
      <c r="BY74" s="69"/>
      <c r="BZ74" s="69" t="str">
        <f t="shared" si="5"/>
        <v xml:space="preserve">Documento de seguimiento a:
- Plan Anual de Vacantes
- Plan de Previsión de Recursos Humanos 
- Plan de Trabajo Anual en Seguridad y Salud en el Trabajo (SST)
- Plan Institucional de Capacitación
-Programa de Bienestar Social Laboral y el Plan de Incentivos Institucionales
</v>
      </c>
      <c r="CA74" s="69"/>
    </row>
    <row r="75" spans="1:79" ht="61.5" customHeight="1" x14ac:dyDescent="0.25">
      <c r="A75" s="59"/>
      <c r="B75" s="26" t="s">
        <v>27</v>
      </c>
      <c r="C75" s="26" t="s">
        <v>79</v>
      </c>
      <c r="D75" s="26" t="s">
        <v>94</v>
      </c>
      <c r="E75" s="26" t="s">
        <v>80</v>
      </c>
      <c r="F75" s="26" t="s">
        <v>29</v>
      </c>
      <c r="G75" s="26" t="s">
        <v>355</v>
      </c>
      <c r="H75" s="26" t="s">
        <v>1164</v>
      </c>
      <c r="I75" s="26" t="s">
        <v>359</v>
      </c>
      <c r="J75" s="26" t="s">
        <v>360</v>
      </c>
      <c r="K75" s="26" t="s">
        <v>361</v>
      </c>
      <c r="L75" s="26" t="s">
        <v>340</v>
      </c>
      <c r="M75" s="26" t="s">
        <v>341</v>
      </c>
      <c r="N75" s="51">
        <v>44105</v>
      </c>
      <c r="O75" s="51">
        <v>44195</v>
      </c>
      <c r="P75" s="29"/>
      <c r="Q75" s="26"/>
      <c r="R75" s="26">
        <v>50</v>
      </c>
      <c r="S75" s="26"/>
      <c r="T75" s="26"/>
      <c r="U75" s="26"/>
      <c r="V75" s="26"/>
      <c r="W75" s="26"/>
      <c r="X75" s="26"/>
      <c r="Y75" s="26"/>
      <c r="Z75" s="26"/>
      <c r="AA75" s="26"/>
      <c r="AB75" s="26" t="s">
        <v>317</v>
      </c>
      <c r="AC75" s="26"/>
      <c r="AD75" s="26"/>
      <c r="AE75" s="26"/>
      <c r="AF75" s="26"/>
      <c r="AG75" s="26"/>
      <c r="AH75" s="26"/>
      <c r="AI75" s="26"/>
      <c r="AJ75" s="26" t="s">
        <v>317</v>
      </c>
      <c r="AK75" s="26"/>
      <c r="AL75" s="26"/>
      <c r="AM75" s="26"/>
      <c r="AN75" s="26"/>
      <c r="AO75" s="26"/>
      <c r="AP75" s="26"/>
      <c r="AQ75" s="26"/>
      <c r="AR75" s="26"/>
      <c r="AS75" s="26"/>
      <c r="AT75" s="26"/>
      <c r="AU75" s="26"/>
      <c r="AV75" s="26"/>
      <c r="AW75" s="26" t="s">
        <v>200</v>
      </c>
      <c r="AX75" s="26" t="s">
        <v>201</v>
      </c>
      <c r="AY75" s="26" t="s">
        <v>200</v>
      </c>
      <c r="AZ75" s="26" t="s">
        <v>127</v>
      </c>
      <c r="BA75" s="26" t="s">
        <v>160</v>
      </c>
      <c r="BB75" s="26" t="s">
        <v>128</v>
      </c>
      <c r="BC75" s="69" t="s">
        <v>1033</v>
      </c>
      <c r="BD75" s="69"/>
      <c r="BE75" s="69"/>
      <c r="BF75" s="93">
        <f t="shared" ref="BF75:BF137" si="6">N75</f>
        <v>44105</v>
      </c>
      <c r="BG75" s="93">
        <f t="shared" ref="BG75:BG137" si="7">+O75</f>
        <v>44195</v>
      </c>
      <c r="BH75" s="69" t="str">
        <f>+IF(OR(BG75&lt;=Listas!$AH$2,BF75&lt;=Listas!$AH$2),"Programado","No programado")</f>
        <v>No programado</v>
      </c>
      <c r="BI75" s="69"/>
      <c r="BJ75" s="69"/>
      <c r="BK75" s="69" t="str">
        <f t="shared" ref="BK75:BK137" si="8">IF(BH75="Programado",K75,"")</f>
        <v/>
      </c>
      <c r="BL75" s="69"/>
      <c r="BM75" s="69" t="str">
        <f>+IF(OR(AND(BG75&gt;Listas!$AH$2,BG75&lt;=Listas!$AH$3),AND(BF75&lt;=Listas!$AH$3,BG75&gt;=Listas!$AH$3)),"Programado","No programado")</f>
        <v>No programado</v>
      </c>
      <c r="BN75" s="69"/>
      <c r="BO75" s="69"/>
      <c r="BP75" s="69" t="str">
        <f t="shared" ref="BP75:BP137" si="9">IF(BM75="Programado",K75,"")</f>
        <v/>
      </c>
      <c r="BQ75" s="69"/>
      <c r="BR75" s="69" t="str">
        <f>+IF(OR(AND(BG75&gt;Listas!$AH$3,BG75&lt;=Listas!$AH$4),AND(BF75&lt;=Listas!$AH$4,BG75&gt;=Listas!$AH$4)),"Programado","No programado")</f>
        <v>No programado</v>
      </c>
      <c r="BS75" s="69"/>
      <c r="BT75" s="69"/>
      <c r="BU75" s="69" t="str">
        <f t="shared" ref="BU75:BU137" si="10">IF(BR75="Programado",K75,"")</f>
        <v/>
      </c>
      <c r="BV75" s="69"/>
      <c r="BW75" s="69" t="str">
        <f>IF(BG75&gt;Listas!$AH$4,"Programado","No programado")</f>
        <v>Programado</v>
      </c>
      <c r="BX75" s="69"/>
      <c r="BY75" s="69"/>
      <c r="BZ75" s="69" t="str">
        <f t="shared" ref="BZ75:BZ137" si="11">IF(BW75="Programado",K75,"")</f>
        <v>Política Manejo de Documentos Electrónicos Aprobada.</v>
      </c>
      <c r="CA75" s="69"/>
    </row>
    <row r="76" spans="1:79" ht="61.5" customHeight="1" x14ac:dyDescent="0.25">
      <c r="A76" s="59"/>
      <c r="B76" s="26" t="s">
        <v>27</v>
      </c>
      <c r="C76" s="26" t="s">
        <v>79</v>
      </c>
      <c r="D76" s="26" t="s">
        <v>94</v>
      </c>
      <c r="E76" s="26" t="s">
        <v>80</v>
      </c>
      <c r="F76" s="26" t="s">
        <v>29</v>
      </c>
      <c r="G76" s="26" t="s">
        <v>355</v>
      </c>
      <c r="H76" s="26" t="s">
        <v>1164</v>
      </c>
      <c r="I76" s="26" t="s">
        <v>356</v>
      </c>
      <c r="J76" s="26" t="s">
        <v>357</v>
      </c>
      <c r="K76" s="26" t="s">
        <v>358</v>
      </c>
      <c r="L76" s="26" t="s">
        <v>340</v>
      </c>
      <c r="M76" s="26" t="s">
        <v>341</v>
      </c>
      <c r="N76" s="51">
        <v>43891</v>
      </c>
      <c r="O76" s="51">
        <v>44104</v>
      </c>
      <c r="P76" s="29"/>
      <c r="Q76" s="26"/>
      <c r="R76" s="26">
        <v>50</v>
      </c>
      <c r="S76" s="26"/>
      <c r="T76" s="26"/>
      <c r="U76" s="26"/>
      <c r="V76" s="26"/>
      <c r="W76" s="26"/>
      <c r="X76" s="26"/>
      <c r="Y76" s="26"/>
      <c r="Z76" s="26"/>
      <c r="AA76" s="26"/>
      <c r="AB76" s="26" t="s">
        <v>317</v>
      </c>
      <c r="AC76" s="26"/>
      <c r="AD76" s="26"/>
      <c r="AE76" s="26"/>
      <c r="AF76" s="26"/>
      <c r="AG76" s="26"/>
      <c r="AH76" s="26"/>
      <c r="AI76" s="26"/>
      <c r="AJ76" s="26" t="s">
        <v>317</v>
      </c>
      <c r="AK76" s="26"/>
      <c r="AL76" s="26"/>
      <c r="AM76" s="26"/>
      <c r="AN76" s="26"/>
      <c r="AO76" s="26"/>
      <c r="AP76" s="26"/>
      <c r="AQ76" s="26"/>
      <c r="AR76" s="26"/>
      <c r="AS76" s="26"/>
      <c r="AT76" s="26"/>
      <c r="AU76" s="26"/>
      <c r="AV76" s="26"/>
      <c r="AW76" s="26" t="s">
        <v>200</v>
      </c>
      <c r="AX76" s="26" t="s">
        <v>201</v>
      </c>
      <c r="AY76" s="26" t="s">
        <v>200</v>
      </c>
      <c r="AZ76" s="26" t="s">
        <v>127</v>
      </c>
      <c r="BA76" s="26" t="s">
        <v>160</v>
      </c>
      <c r="BB76" s="26" t="s">
        <v>128</v>
      </c>
      <c r="BC76" s="69" t="s">
        <v>1034</v>
      </c>
      <c r="BD76" s="69"/>
      <c r="BE76" s="69"/>
      <c r="BF76" s="93">
        <f t="shared" si="6"/>
        <v>43891</v>
      </c>
      <c r="BG76" s="93">
        <f t="shared" si="7"/>
        <v>44104</v>
      </c>
      <c r="BH76" s="69" t="str">
        <f>+IF(OR(BG76&lt;=Listas!$AH$2,BF76&lt;=Listas!$AH$2),"Programado","No programado")</f>
        <v>Programado</v>
      </c>
      <c r="BI76" s="69" t="s">
        <v>1314</v>
      </c>
      <c r="BJ76" s="69" t="s">
        <v>1315</v>
      </c>
      <c r="BK76" s="69" t="str">
        <f t="shared" si="8"/>
        <v>Informe</v>
      </c>
      <c r="BL76" s="69" t="s">
        <v>1316</v>
      </c>
      <c r="BM76" s="69" t="str">
        <f>+IF(OR(AND(BG76&gt;Listas!$AH$2,BG76&lt;=Listas!$AH$3),AND(BF76&lt;=Listas!$AH$3,BG76&gt;=Listas!$AH$3)),"Programado","No programado")</f>
        <v>Programado</v>
      </c>
      <c r="BN76" s="69"/>
      <c r="BO76" s="69"/>
      <c r="BP76" s="69" t="str">
        <f t="shared" si="9"/>
        <v>Informe</v>
      </c>
      <c r="BQ76" s="69"/>
      <c r="BR76" s="69" t="str">
        <f>+IF(OR(AND(BG76&gt;Listas!$AH$3,BG76&lt;=Listas!$AH$4),AND(BF76&lt;=Listas!$AH$4,BG76&gt;=Listas!$AH$4)),"Programado","No programado")</f>
        <v>Programado</v>
      </c>
      <c r="BS76" s="69"/>
      <c r="BT76" s="69"/>
      <c r="BU76" s="69" t="str">
        <f t="shared" si="10"/>
        <v>Informe</v>
      </c>
      <c r="BV76" s="69"/>
      <c r="BW76" s="69" t="str">
        <f>IF(BG76&gt;Listas!$AH$4,"Programado","No programado")</f>
        <v>No programado</v>
      </c>
      <c r="BX76" s="69"/>
      <c r="BY76" s="69"/>
      <c r="BZ76" s="69" t="str">
        <f t="shared" si="11"/>
        <v/>
      </c>
      <c r="CA76" s="69"/>
    </row>
    <row r="77" spans="1:79" ht="61.5" customHeight="1" x14ac:dyDescent="0.25">
      <c r="A77" s="59"/>
      <c r="B77" s="26" t="s">
        <v>27</v>
      </c>
      <c r="C77" s="26" t="str">
        <f>+VLOOKUP(B77,Listas!$A$2:$B$5,2,FALSE)</f>
        <v>PerUno</v>
      </c>
      <c r="D77" s="26" t="s">
        <v>94</v>
      </c>
      <c r="E77" s="26" t="str">
        <f>+VLOOKUP(D77,Listas!$E$1:$F$11,2,FALSE)</f>
        <v>ObjUno</v>
      </c>
      <c r="F77" s="26" t="s">
        <v>29</v>
      </c>
      <c r="G77" s="26" t="s">
        <v>282</v>
      </c>
      <c r="H77" s="26" t="s">
        <v>242</v>
      </c>
      <c r="I77" s="26" t="s">
        <v>283</v>
      </c>
      <c r="J77" s="26" t="s">
        <v>284</v>
      </c>
      <c r="K77" s="26" t="s">
        <v>285</v>
      </c>
      <c r="L77" s="26" t="s">
        <v>273</v>
      </c>
      <c r="M77" s="26" t="s">
        <v>247</v>
      </c>
      <c r="N77" s="51">
        <v>44104</v>
      </c>
      <c r="O77" s="51">
        <v>44195</v>
      </c>
      <c r="P77" s="29"/>
      <c r="Q77" s="26"/>
      <c r="R77" s="26">
        <v>70</v>
      </c>
      <c r="S77" s="26"/>
      <c r="T77" s="26"/>
      <c r="U77" s="26"/>
      <c r="V77" s="26"/>
      <c r="W77" s="26" t="s">
        <v>248</v>
      </c>
      <c r="X77" s="26"/>
      <c r="Y77" s="26"/>
      <c r="Z77" s="26"/>
      <c r="AA77" s="26"/>
      <c r="AB77" s="26"/>
      <c r="AC77" s="26"/>
      <c r="AD77" s="26"/>
      <c r="AE77" s="26"/>
      <c r="AF77" s="26"/>
      <c r="AG77" s="26"/>
      <c r="AH77" s="26"/>
      <c r="AI77" s="26"/>
      <c r="AJ77" s="26"/>
      <c r="AK77" s="26"/>
      <c r="AL77" s="26"/>
      <c r="AM77" s="26"/>
      <c r="AN77" s="26"/>
      <c r="AO77" s="26"/>
      <c r="AP77" s="26"/>
      <c r="AQ77" s="26"/>
      <c r="AR77" s="26" t="s">
        <v>248</v>
      </c>
      <c r="AS77" s="26"/>
      <c r="AT77" s="26"/>
      <c r="AU77" s="26"/>
      <c r="AV77" s="26"/>
      <c r="AW77" s="26" t="s">
        <v>95</v>
      </c>
      <c r="AX77" s="26" t="str">
        <f>+VLOOKUP(AW77,Listas!$L$2:$M$8,2,FALSE)</f>
        <v>ComUno</v>
      </c>
      <c r="AY77" s="26" t="s">
        <v>102</v>
      </c>
      <c r="AZ77" s="26" t="s">
        <v>153</v>
      </c>
      <c r="BA77" s="26" t="str">
        <f>+VLOOKUP(AZ77,Listas!$AA$2:$AB$10,2,FALSE)</f>
        <v>OAPCR</v>
      </c>
      <c r="BB77" s="26" t="s">
        <v>154</v>
      </c>
      <c r="BC77" s="69" t="s">
        <v>1033</v>
      </c>
      <c r="BD77" s="69"/>
      <c r="BE77" s="69"/>
      <c r="BF77" s="93">
        <f t="shared" si="6"/>
        <v>44104</v>
      </c>
      <c r="BG77" s="93">
        <f t="shared" si="7"/>
        <v>44195</v>
      </c>
      <c r="BH77" s="69" t="str">
        <f>+IF(OR(BG77&lt;=Listas!$AH$2,BF77&lt;=Listas!$AH$2),"Programado","No programado")</f>
        <v>No programado</v>
      </c>
      <c r="BI77" s="69"/>
      <c r="BJ77" s="69"/>
      <c r="BK77" s="69" t="str">
        <f t="shared" si="8"/>
        <v/>
      </c>
      <c r="BL77" s="69"/>
      <c r="BM77" s="69" t="str">
        <f>+IF(OR(AND(BG77&gt;Listas!$AH$2,BG77&lt;=Listas!$AH$3),AND(BF77&lt;=Listas!$AH$3,BG77&gt;=Listas!$AH$3)),"Programado","No programado")</f>
        <v>No programado</v>
      </c>
      <c r="BN77" s="69"/>
      <c r="BO77" s="69"/>
      <c r="BP77" s="69" t="str">
        <f t="shared" si="9"/>
        <v/>
      </c>
      <c r="BQ77" s="69"/>
      <c r="BR77" s="69" t="str">
        <f>+IF(OR(AND(BG77&gt;Listas!$AH$3,BG77&lt;=Listas!$AH$4),AND(BF77&lt;=Listas!$AH$4,BG77&gt;=Listas!$AH$4)),"Programado","No programado")</f>
        <v>Programado</v>
      </c>
      <c r="BS77" s="69"/>
      <c r="BT77" s="69"/>
      <c r="BU77" s="69" t="str">
        <f t="shared" si="10"/>
        <v>Mapas de riesgos actualizados</v>
      </c>
      <c r="BV77" s="69"/>
      <c r="BW77" s="69" t="str">
        <f>IF(BG77&gt;Listas!$AH$4,"Programado","No programado")</f>
        <v>Programado</v>
      </c>
      <c r="BX77" s="69"/>
      <c r="BY77" s="69"/>
      <c r="BZ77" s="69" t="str">
        <f t="shared" si="11"/>
        <v>Mapas de riesgos actualizados</v>
      </c>
      <c r="CA77" s="69"/>
    </row>
    <row r="78" spans="1:79" ht="61.5" customHeight="1" x14ac:dyDescent="0.25">
      <c r="A78" s="59"/>
      <c r="B78" s="26" t="s">
        <v>27</v>
      </c>
      <c r="C78" s="26" t="str">
        <f>+VLOOKUP(B78,Listas!$A$2:$B$5,2,FALSE)</f>
        <v>PerUno</v>
      </c>
      <c r="D78" s="26" t="s">
        <v>94</v>
      </c>
      <c r="E78" s="26" t="str">
        <f>+VLOOKUP(D78,Listas!$E$1:$F$11,2,FALSE)</f>
        <v>ObjUno</v>
      </c>
      <c r="F78" s="26" t="s">
        <v>29</v>
      </c>
      <c r="G78" s="26" t="s">
        <v>282</v>
      </c>
      <c r="H78" s="26" t="s">
        <v>242</v>
      </c>
      <c r="I78" s="26" t="s">
        <v>286</v>
      </c>
      <c r="J78" s="26" t="s">
        <v>287</v>
      </c>
      <c r="K78" s="26" t="s">
        <v>288</v>
      </c>
      <c r="L78" s="26" t="s">
        <v>273</v>
      </c>
      <c r="M78" s="26" t="s">
        <v>247</v>
      </c>
      <c r="N78" s="51">
        <v>44104</v>
      </c>
      <c r="O78" s="51">
        <v>44195</v>
      </c>
      <c r="P78" s="29"/>
      <c r="Q78" s="26"/>
      <c r="R78" s="26">
        <v>30</v>
      </c>
      <c r="S78" s="26"/>
      <c r="T78" s="26"/>
      <c r="U78" s="26"/>
      <c r="V78" s="26"/>
      <c r="W78" s="26" t="s">
        <v>248</v>
      </c>
      <c r="X78" s="26"/>
      <c r="Y78" s="26"/>
      <c r="Z78" s="26" t="s">
        <v>248</v>
      </c>
      <c r="AA78" s="26"/>
      <c r="AB78" s="26"/>
      <c r="AC78" s="26"/>
      <c r="AD78" s="26"/>
      <c r="AE78" s="26"/>
      <c r="AF78" s="26"/>
      <c r="AG78" s="26"/>
      <c r="AH78" s="26"/>
      <c r="AI78" s="26"/>
      <c r="AJ78" s="26"/>
      <c r="AK78" s="26"/>
      <c r="AL78" s="26"/>
      <c r="AM78" s="26"/>
      <c r="AN78" s="26"/>
      <c r="AO78" s="26"/>
      <c r="AP78" s="26"/>
      <c r="AQ78" s="26"/>
      <c r="AR78" s="26" t="s">
        <v>248</v>
      </c>
      <c r="AS78" s="26"/>
      <c r="AT78" s="26"/>
      <c r="AU78" s="26"/>
      <c r="AV78" s="26"/>
      <c r="AW78" s="26" t="s">
        <v>95</v>
      </c>
      <c r="AX78" s="26" t="str">
        <f>+VLOOKUP(AW78,Listas!$L$2:$M$8,2,FALSE)</f>
        <v>ComUno</v>
      </c>
      <c r="AY78" s="26" t="s">
        <v>103</v>
      </c>
      <c r="AZ78" s="26" t="s">
        <v>153</v>
      </c>
      <c r="BA78" s="26" t="str">
        <f>+VLOOKUP(AZ78,Listas!$AA$2:$AB$10,2,FALSE)</f>
        <v>OAPCR</v>
      </c>
      <c r="BB78" s="26" t="s">
        <v>154</v>
      </c>
      <c r="BC78" s="69" t="s">
        <v>1033</v>
      </c>
      <c r="BD78" s="69"/>
      <c r="BE78" s="69"/>
      <c r="BF78" s="93">
        <f t="shared" si="6"/>
        <v>44104</v>
      </c>
      <c r="BG78" s="93">
        <f t="shared" si="7"/>
        <v>44195</v>
      </c>
      <c r="BH78" s="69" t="str">
        <f>+IF(OR(BG78&lt;=Listas!$AH$2,BF78&lt;=Listas!$AH$2),"Programado","No programado")</f>
        <v>No programado</v>
      </c>
      <c r="BI78" s="69"/>
      <c r="BJ78" s="69"/>
      <c r="BK78" s="69" t="str">
        <f t="shared" si="8"/>
        <v/>
      </c>
      <c r="BL78" s="69"/>
      <c r="BM78" s="69" t="str">
        <f>+IF(OR(AND(BG78&gt;Listas!$AH$2,BG78&lt;=Listas!$AH$3),AND(BF78&lt;=Listas!$AH$3,BG78&gt;=Listas!$AH$3)),"Programado","No programado")</f>
        <v>No programado</v>
      </c>
      <c r="BN78" s="69"/>
      <c r="BO78" s="69"/>
      <c r="BP78" s="69" t="str">
        <f t="shared" si="9"/>
        <v/>
      </c>
      <c r="BQ78" s="69"/>
      <c r="BR78" s="69" t="str">
        <f>+IF(OR(AND(BG78&gt;Listas!$AH$3,BG78&lt;=Listas!$AH$4),AND(BF78&lt;=Listas!$AH$4,BG78&gt;=Listas!$AH$4)),"Programado","No programado")</f>
        <v>Programado</v>
      </c>
      <c r="BS78" s="69"/>
      <c r="BT78" s="69"/>
      <c r="BU78" s="69" t="str">
        <f t="shared" si="10"/>
        <v>Mapa de riesgos publicado para consulta ciudadana</v>
      </c>
      <c r="BV78" s="69"/>
      <c r="BW78" s="69" t="str">
        <f>IF(BG78&gt;Listas!$AH$4,"Programado","No programado")</f>
        <v>Programado</v>
      </c>
      <c r="BX78" s="69"/>
      <c r="BY78" s="69"/>
      <c r="BZ78" s="69" t="str">
        <f t="shared" si="11"/>
        <v>Mapa de riesgos publicado para consulta ciudadana</v>
      </c>
      <c r="CA78" s="69"/>
    </row>
    <row r="79" spans="1:79" ht="61.5" customHeight="1" x14ac:dyDescent="0.25">
      <c r="A79" s="59"/>
      <c r="B79" s="26" t="s">
        <v>27</v>
      </c>
      <c r="C79" s="26" t="str">
        <f>+VLOOKUP(B79,Listas!$A$2:$B$5,2,FALSE)</f>
        <v>PerUno</v>
      </c>
      <c r="D79" s="26" t="s">
        <v>94</v>
      </c>
      <c r="E79" s="26" t="str">
        <f>+VLOOKUP(D79,Listas!$E$1:$F$11,2,FALSE)</f>
        <v>ObjUno</v>
      </c>
      <c r="F79" s="26" t="s">
        <v>29</v>
      </c>
      <c r="G79" s="26" t="s">
        <v>292</v>
      </c>
      <c r="H79" s="26" t="s">
        <v>242</v>
      </c>
      <c r="I79" s="26" t="s">
        <v>293</v>
      </c>
      <c r="J79" s="26" t="s">
        <v>294</v>
      </c>
      <c r="K79" s="26" t="s">
        <v>295</v>
      </c>
      <c r="L79" s="26" t="s">
        <v>246</v>
      </c>
      <c r="M79" s="26"/>
      <c r="N79" s="51">
        <v>43845</v>
      </c>
      <c r="O79" s="51">
        <v>43876</v>
      </c>
      <c r="P79" s="29"/>
      <c r="Q79" s="26"/>
      <c r="R79" s="26">
        <v>50</v>
      </c>
      <c r="S79" s="26" t="s">
        <v>248</v>
      </c>
      <c r="T79" s="26"/>
      <c r="U79" s="26"/>
      <c r="V79" s="26"/>
      <c r="W79" s="26"/>
      <c r="X79" s="26"/>
      <c r="Y79" s="26" t="s">
        <v>248</v>
      </c>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t="s">
        <v>200</v>
      </c>
      <c r="AX79" s="26" t="str">
        <f>+VLOOKUP(AW79,Listas!$L$2:$M$8,2,FALSE)</f>
        <v>NA</v>
      </c>
      <c r="AY79" s="26" t="s">
        <v>200</v>
      </c>
      <c r="AZ79" s="26" t="s">
        <v>153</v>
      </c>
      <c r="BA79" s="26" t="str">
        <f>+VLOOKUP(AZ79,Listas!$AA$2:$AB$10,2,FALSE)</f>
        <v>OAPCR</v>
      </c>
      <c r="BB79" s="26" t="s">
        <v>154</v>
      </c>
      <c r="BC79" s="69" t="s">
        <v>1035</v>
      </c>
      <c r="BD79" s="93">
        <v>43876</v>
      </c>
      <c r="BE79" s="69"/>
      <c r="BF79" s="93">
        <f t="shared" si="6"/>
        <v>43845</v>
      </c>
      <c r="BG79" s="93">
        <f t="shared" si="7"/>
        <v>43876</v>
      </c>
      <c r="BH79" s="69" t="str">
        <f>+IF(OR(BG79&lt;=Listas!$AH$2,BF79&lt;=Listas!$AH$2),"Programado","No programado")</f>
        <v>Programado</v>
      </c>
      <c r="BI79" s="69" t="s">
        <v>1283</v>
      </c>
      <c r="BJ79" s="69" t="s">
        <v>1273</v>
      </c>
      <c r="BK79" s="69" t="str">
        <f t="shared" si="8"/>
        <v>Lineamiento para la caracterización de usuarios publicado</v>
      </c>
      <c r="BL79" s="69" t="s">
        <v>1284</v>
      </c>
      <c r="BM79" s="69" t="str">
        <f>+IF(OR(AND(BG79&gt;Listas!$AH$2,BG79&lt;=Listas!$AH$3),AND(BF79&lt;=Listas!$AH$3,BG79&gt;=Listas!$AH$3)),"Programado","No programado")</f>
        <v>No programado</v>
      </c>
      <c r="BN79" s="69"/>
      <c r="BO79" s="69"/>
      <c r="BP79" s="69" t="str">
        <f t="shared" si="9"/>
        <v/>
      </c>
      <c r="BQ79" s="69"/>
      <c r="BR79" s="69" t="str">
        <f>+IF(OR(AND(BG79&gt;Listas!$AH$3,BG79&lt;=Listas!$AH$4),AND(BF79&lt;=Listas!$AH$4,BG79&gt;=Listas!$AH$4)),"Programado","No programado")</f>
        <v>No programado</v>
      </c>
      <c r="BS79" s="69"/>
      <c r="BT79" s="69"/>
      <c r="BU79" s="69" t="str">
        <f t="shared" si="10"/>
        <v/>
      </c>
      <c r="BV79" s="69"/>
      <c r="BW79" s="69" t="str">
        <f>IF(BG79&gt;Listas!$AH$4,"Programado","No programado")</f>
        <v>No programado</v>
      </c>
      <c r="BX79" s="69"/>
      <c r="BY79" s="69"/>
      <c r="BZ79" s="69" t="str">
        <f t="shared" si="11"/>
        <v/>
      </c>
      <c r="CA79" s="69"/>
    </row>
    <row r="80" spans="1:79" ht="61.5" customHeight="1" x14ac:dyDescent="0.25">
      <c r="A80" s="59"/>
      <c r="B80" s="26" t="s">
        <v>27</v>
      </c>
      <c r="C80" s="26" t="s">
        <v>79</v>
      </c>
      <c r="D80" s="26" t="s">
        <v>94</v>
      </c>
      <c r="E80" s="26" t="s">
        <v>80</v>
      </c>
      <c r="F80" s="26" t="s">
        <v>29</v>
      </c>
      <c r="G80" s="26" t="s">
        <v>369</v>
      </c>
      <c r="H80" s="26" t="s">
        <v>1164</v>
      </c>
      <c r="I80" s="26" t="s">
        <v>370</v>
      </c>
      <c r="J80" s="26" t="s">
        <v>371</v>
      </c>
      <c r="K80" s="26" t="s">
        <v>372</v>
      </c>
      <c r="L80" s="26" t="s">
        <v>373</v>
      </c>
      <c r="M80" s="26"/>
      <c r="N80" s="51">
        <v>43838</v>
      </c>
      <c r="O80" s="51">
        <v>44180</v>
      </c>
      <c r="P80" s="29">
        <v>12138250</v>
      </c>
      <c r="Q80" s="26" t="s">
        <v>374</v>
      </c>
      <c r="R80" s="26">
        <v>50</v>
      </c>
      <c r="S80" s="26"/>
      <c r="T80" s="26"/>
      <c r="U80" s="26"/>
      <c r="V80" s="26"/>
      <c r="W80" s="26"/>
      <c r="X80" s="26"/>
      <c r="Y80" s="26" t="s">
        <v>317</v>
      </c>
      <c r="Z80" s="26"/>
      <c r="AA80" s="26"/>
      <c r="AB80" s="26"/>
      <c r="AC80" s="26"/>
      <c r="AD80" s="26"/>
      <c r="AE80" s="26"/>
      <c r="AF80" s="26"/>
      <c r="AG80" s="26"/>
      <c r="AH80" s="26"/>
      <c r="AI80" s="26"/>
      <c r="AJ80" s="26"/>
      <c r="AK80" s="26"/>
      <c r="AL80" s="26"/>
      <c r="AM80" s="26"/>
      <c r="AN80" s="26"/>
      <c r="AO80" s="26"/>
      <c r="AP80" s="26"/>
      <c r="AQ80" s="26"/>
      <c r="AR80" s="26" t="s">
        <v>317</v>
      </c>
      <c r="AS80" s="26"/>
      <c r="AT80" s="26"/>
      <c r="AU80" s="26"/>
      <c r="AV80" s="26"/>
      <c r="AW80" s="26" t="s">
        <v>98</v>
      </c>
      <c r="AX80" s="26" t="s">
        <v>122</v>
      </c>
      <c r="AY80" s="26" t="s">
        <v>110</v>
      </c>
      <c r="AZ80" s="26" t="s">
        <v>127</v>
      </c>
      <c r="BA80" s="26" t="s">
        <v>160</v>
      </c>
      <c r="BB80" s="26" t="s">
        <v>133</v>
      </c>
      <c r="BC80" s="69" t="s">
        <v>1034</v>
      </c>
      <c r="BD80" s="69"/>
      <c r="BE80" s="69"/>
      <c r="BF80" s="93">
        <f t="shared" si="6"/>
        <v>43838</v>
      </c>
      <c r="BG80" s="93">
        <f t="shared" si="7"/>
        <v>44180</v>
      </c>
      <c r="BH80" s="69" t="str">
        <f>+IF(OR(BG80&lt;=Listas!$AH$2,BF80&lt;=Listas!$AH$2),"Programado","No programado")</f>
        <v>Programado</v>
      </c>
      <c r="BI80" s="69" t="s">
        <v>1317</v>
      </c>
      <c r="BJ80" s="69" t="s">
        <v>1305</v>
      </c>
      <c r="BK80" s="69" t="str">
        <f t="shared" si="8"/>
        <v>Requerimiento realizado y aprobado por la DAF</v>
      </c>
      <c r="BL80" s="69" t="s">
        <v>1318</v>
      </c>
      <c r="BM80" s="69" t="str">
        <f>+IF(OR(AND(BG80&gt;Listas!$AH$2,BG80&lt;=Listas!$AH$3),AND(BF80&lt;=Listas!$AH$3,BG80&gt;=Listas!$AH$3)),"Programado","No programado")</f>
        <v>Programado</v>
      </c>
      <c r="BN80" s="69"/>
      <c r="BO80" s="69"/>
      <c r="BP80" s="69" t="str">
        <f t="shared" si="9"/>
        <v>Requerimiento realizado y aprobado por la DAF</v>
      </c>
      <c r="BQ80" s="69"/>
      <c r="BR80" s="69" t="str">
        <f>+IF(OR(AND(BG80&gt;Listas!$AH$3,BG80&lt;=Listas!$AH$4),AND(BF80&lt;=Listas!$AH$4,BG80&gt;=Listas!$AH$4)),"Programado","No programado")</f>
        <v>Programado</v>
      </c>
      <c r="BS80" s="69"/>
      <c r="BT80" s="69"/>
      <c r="BU80" s="69" t="str">
        <f t="shared" si="10"/>
        <v>Requerimiento realizado y aprobado por la DAF</v>
      </c>
      <c r="BV80" s="69"/>
      <c r="BW80" s="69" t="str">
        <f>IF(BG80&gt;Listas!$AH$4,"Programado","No programado")</f>
        <v>Programado</v>
      </c>
      <c r="BX80" s="69"/>
      <c r="BY80" s="69"/>
      <c r="BZ80" s="69" t="str">
        <f t="shared" si="11"/>
        <v>Requerimiento realizado y aprobado por la DAF</v>
      </c>
      <c r="CA80" s="69"/>
    </row>
    <row r="81" spans="1:79" ht="61.5" customHeight="1" x14ac:dyDescent="0.25">
      <c r="A81" s="59"/>
      <c r="B81" s="26" t="s">
        <v>27</v>
      </c>
      <c r="C81" s="26" t="s">
        <v>79</v>
      </c>
      <c r="D81" s="26" t="s">
        <v>94</v>
      </c>
      <c r="E81" s="26" t="s">
        <v>80</v>
      </c>
      <c r="F81" s="26" t="s">
        <v>29</v>
      </c>
      <c r="G81" s="26" t="s">
        <v>369</v>
      </c>
      <c r="H81" s="26" t="s">
        <v>1164</v>
      </c>
      <c r="I81" s="26" t="s">
        <v>375</v>
      </c>
      <c r="J81" s="26" t="s">
        <v>376</v>
      </c>
      <c r="K81" s="26" t="s">
        <v>377</v>
      </c>
      <c r="L81" s="26" t="s">
        <v>373</v>
      </c>
      <c r="M81" s="26"/>
      <c r="N81" s="51">
        <v>44013</v>
      </c>
      <c r="O81" s="51">
        <v>44180</v>
      </c>
      <c r="P81" s="29"/>
      <c r="Q81" s="26"/>
      <c r="R81" s="26">
        <v>50</v>
      </c>
      <c r="S81" s="26"/>
      <c r="T81" s="26"/>
      <c r="U81" s="26"/>
      <c r="V81" s="26"/>
      <c r="W81" s="26"/>
      <c r="X81" s="26"/>
      <c r="Y81" s="26" t="s">
        <v>317</v>
      </c>
      <c r="Z81" s="26"/>
      <c r="AA81" s="26"/>
      <c r="AB81" s="26"/>
      <c r="AC81" s="26"/>
      <c r="AD81" s="26"/>
      <c r="AE81" s="26"/>
      <c r="AF81" s="26"/>
      <c r="AG81" s="26"/>
      <c r="AH81" s="26"/>
      <c r="AI81" s="26"/>
      <c r="AJ81" s="26"/>
      <c r="AK81" s="26"/>
      <c r="AL81" s="26"/>
      <c r="AM81" s="26"/>
      <c r="AN81" s="26"/>
      <c r="AO81" s="26"/>
      <c r="AP81" s="26"/>
      <c r="AQ81" s="26"/>
      <c r="AR81" s="26" t="s">
        <v>317</v>
      </c>
      <c r="AS81" s="26"/>
      <c r="AT81" s="26"/>
      <c r="AU81" s="26"/>
      <c r="AV81" s="26"/>
      <c r="AW81" s="26" t="s">
        <v>98</v>
      </c>
      <c r="AX81" s="26" t="s">
        <v>122</v>
      </c>
      <c r="AY81" s="26" t="s">
        <v>113</v>
      </c>
      <c r="AZ81" s="26" t="s">
        <v>127</v>
      </c>
      <c r="BA81" s="26" t="s">
        <v>160</v>
      </c>
      <c r="BB81" s="26" t="s">
        <v>133</v>
      </c>
      <c r="BC81" s="69" t="s">
        <v>1033</v>
      </c>
      <c r="BD81" s="69"/>
      <c r="BE81" s="69"/>
      <c r="BF81" s="93">
        <f t="shared" si="6"/>
        <v>44013</v>
      </c>
      <c r="BG81" s="93">
        <f t="shared" si="7"/>
        <v>44180</v>
      </c>
      <c r="BH81" s="69" t="str">
        <f>+IF(OR(BG81&lt;=Listas!$AH$2,BF81&lt;=Listas!$AH$2),"Programado","No programado")</f>
        <v>No programado</v>
      </c>
      <c r="BI81" s="69"/>
      <c r="BJ81" s="69"/>
      <c r="BK81" s="69" t="str">
        <f t="shared" si="8"/>
        <v/>
      </c>
      <c r="BL81" s="69"/>
      <c r="BM81" s="69" t="str">
        <f>+IF(OR(AND(BG81&gt;Listas!$AH$2,BG81&lt;=Listas!$AH$3),AND(BF81&lt;=Listas!$AH$3,BG81&gt;=Listas!$AH$3)),"Programado","No programado")</f>
        <v>No programado</v>
      </c>
      <c r="BN81" s="69"/>
      <c r="BO81" s="69"/>
      <c r="BP81" s="69" t="str">
        <f t="shared" si="9"/>
        <v/>
      </c>
      <c r="BQ81" s="69"/>
      <c r="BR81" s="69" t="str">
        <f>+IF(OR(AND(BG81&gt;Listas!$AH$3,BG81&lt;=Listas!$AH$4),AND(BF81&lt;=Listas!$AH$4,BG81&gt;=Listas!$AH$4)),"Programado","No programado")</f>
        <v>Programado</v>
      </c>
      <c r="BS81" s="69"/>
      <c r="BT81" s="69"/>
      <c r="BU81" s="69" t="str">
        <f t="shared" si="10"/>
        <v>Reporte de validación de implementación de las mejoras solicitadas.</v>
      </c>
      <c r="BV81" s="69"/>
      <c r="BW81" s="69" t="str">
        <f>IF(BG81&gt;Listas!$AH$4,"Programado","No programado")</f>
        <v>Programado</v>
      </c>
      <c r="BX81" s="69"/>
      <c r="BY81" s="69"/>
      <c r="BZ81" s="69" t="str">
        <f t="shared" si="11"/>
        <v>Reporte de validación de implementación de las mejoras solicitadas.</v>
      </c>
      <c r="CA81" s="69"/>
    </row>
    <row r="82" spans="1:79" ht="61.5" customHeight="1" x14ac:dyDescent="0.25">
      <c r="A82" s="59"/>
      <c r="B82" s="26" t="s">
        <v>27</v>
      </c>
      <c r="C82" s="26" t="s">
        <v>79</v>
      </c>
      <c r="D82" s="26" t="s">
        <v>94</v>
      </c>
      <c r="E82" s="26" t="s">
        <v>80</v>
      </c>
      <c r="F82" s="26" t="s">
        <v>29</v>
      </c>
      <c r="G82" s="26" t="s">
        <v>362</v>
      </c>
      <c r="H82" s="26" t="s">
        <v>1164</v>
      </c>
      <c r="I82" s="26" t="s">
        <v>363</v>
      </c>
      <c r="J82" s="26" t="s">
        <v>364</v>
      </c>
      <c r="K82" s="26" t="s">
        <v>365</v>
      </c>
      <c r="L82" s="26" t="s">
        <v>340</v>
      </c>
      <c r="M82" s="26" t="s">
        <v>341</v>
      </c>
      <c r="N82" s="51">
        <v>43862</v>
      </c>
      <c r="O82" s="51">
        <v>43920</v>
      </c>
      <c r="P82" s="29"/>
      <c r="Q82" s="26"/>
      <c r="R82" s="26">
        <v>50</v>
      </c>
      <c r="S82" s="26"/>
      <c r="T82" s="26"/>
      <c r="U82" s="26"/>
      <c r="V82" s="26"/>
      <c r="W82" s="26"/>
      <c r="X82" s="26"/>
      <c r="Y82" s="26"/>
      <c r="Z82" s="26"/>
      <c r="AA82" s="26"/>
      <c r="AB82" s="26" t="s">
        <v>317</v>
      </c>
      <c r="AC82" s="26"/>
      <c r="AD82" s="26"/>
      <c r="AE82" s="26"/>
      <c r="AF82" s="26"/>
      <c r="AG82" s="26"/>
      <c r="AH82" s="26"/>
      <c r="AI82" s="26"/>
      <c r="AJ82" s="26" t="s">
        <v>317</v>
      </c>
      <c r="AK82" s="26"/>
      <c r="AL82" s="26"/>
      <c r="AM82" s="26"/>
      <c r="AN82" s="26"/>
      <c r="AO82" s="26"/>
      <c r="AP82" s="26"/>
      <c r="AQ82" s="26"/>
      <c r="AR82" s="26"/>
      <c r="AS82" s="26"/>
      <c r="AT82" s="26"/>
      <c r="AU82" s="26"/>
      <c r="AV82" s="26"/>
      <c r="AW82" s="26" t="s">
        <v>200</v>
      </c>
      <c r="AX82" s="26" t="s">
        <v>201</v>
      </c>
      <c r="AY82" s="26" t="s">
        <v>200</v>
      </c>
      <c r="AZ82" s="26" t="s">
        <v>127</v>
      </c>
      <c r="BA82" s="26" t="s">
        <v>160</v>
      </c>
      <c r="BB82" s="26" t="s">
        <v>128</v>
      </c>
      <c r="BC82" s="69" t="s">
        <v>1035</v>
      </c>
      <c r="BD82" s="93">
        <v>43917</v>
      </c>
      <c r="BE82" s="69"/>
      <c r="BF82" s="93">
        <f t="shared" si="6"/>
        <v>43862</v>
      </c>
      <c r="BG82" s="93">
        <f t="shared" si="7"/>
        <v>43920</v>
      </c>
      <c r="BH82" s="69" t="str">
        <f>+IF(OR(BG82&lt;=Listas!$AH$2,BF82&lt;=Listas!$AH$2),"Programado","No programado")</f>
        <v>Programado</v>
      </c>
      <c r="BI82" s="69" t="s">
        <v>1319</v>
      </c>
      <c r="BJ82" s="69" t="s">
        <v>1320</v>
      </c>
      <c r="BK82" s="69" t="str">
        <f t="shared" si="8"/>
        <v>Sera aportado por la OTIC y consiste en el manual técnico de la solución, versión que contendrá únicamente el detalle de la infraestructura a instalar.</v>
      </c>
      <c r="BL82" s="69" t="s">
        <v>1321</v>
      </c>
      <c r="BM82" s="69" t="str">
        <f>+IF(OR(AND(BG82&gt;Listas!$AH$2,BG82&lt;=Listas!$AH$3),AND(BF82&lt;=Listas!$AH$3,BG82&gt;=Listas!$AH$3)),"Programado","No programado")</f>
        <v>No programado</v>
      </c>
      <c r="BN82" s="69"/>
      <c r="BO82" s="69"/>
      <c r="BP82" s="69" t="str">
        <f t="shared" si="9"/>
        <v/>
      </c>
      <c r="BQ82" s="69"/>
      <c r="BR82" s="69" t="str">
        <f>+IF(OR(AND(BG82&gt;Listas!$AH$3,BG82&lt;=Listas!$AH$4),AND(BF82&lt;=Listas!$AH$4,BG82&gt;=Listas!$AH$4)),"Programado","No programado")</f>
        <v>No programado</v>
      </c>
      <c r="BS82" s="69"/>
      <c r="BT82" s="69"/>
      <c r="BU82" s="69" t="str">
        <f t="shared" si="10"/>
        <v/>
      </c>
      <c r="BV82" s="69"/>
      <c r="BW82" s="69" t="str">
        <f>IF(BG82&gt;Listas!$AH$4,"Programado","No programado")</f>
        <v>No programado</v>
      </c>
      <c r="BX82" s="69"/>
      <c r="BY82" s="69"/>
      <c r="BZ82" s="69" t="str">
        <f t="shared" si="11"/>
        <v/>
      </c>
      <c r="CA82" s="69"/>
    </row>
    <row r="83" spans="1:79" ht="61.5" customHeight="1" x14ac:dyDescent="0.25">
      <c r="A83" s="59"/>
      <c r="B83" s="26" t="s">
        <v>27</v>
      </c>
      <c r="C83" s="26" t="s">
        <v>79</v>
      </c>
      <c r="D83" s="26" t="s">
        <v>94</v>
      </c>
      <c r="E83" s="26" t="s">
        <v>80</v>
      </c>
      <c r="F83" s="26" t="s">
        <v>29</v>
      </c>
      <c r="G83" s="26" t="s">
        <v>362</v>
      </c>
      <c r="H83" s="26" t="s">
        <v>1164</v>
      </c>
      <c r="I83" s="26" t="s">
        <v>366</v>
      </c>
      <c r="J83" s="26" t="s">
        <v>367</v>
      </c>
      <c r="K83" s="26" t="s">
        <v>368</v>
      </c>
      <c r="L83" s="26" t="s">
        <v>340</v>
      </c>
      <c r="M83" s="26" t="s">
        <v>341</v>
      </c>
      <c r="N83" s="51">
        <v>43922</v>
      </c>
      <c r="O83" s="51">
        <v>44104</v>
      </c>
      <c r="P83" s="29"/>
      <c r="Q83" s="26"/>
      <c r="R83" s="26">
        <v>50</v>
      </c>
      <c r="S83" s="26"/>
      <c r="T83" s="26"/>
      <c r="U83" s="26"/>
      <c r="V83" s="26"/>
      <c r="W83" s="26"/>
      <c r="X83" s="26"/>
      <c r="Y83" s="26"/>
      <c r="Z83" s="26"/>
      <c r="AA83" s="26"/>
      <c r="AB83" s="26" t="s">
        <v>317</v>
      </c>
      <c r="AC83" s="26"/>
      <c r="AD83" s="26"/>
      <c r="AE83" s="26"/>
      <c r="AF83" s="26"/>
      <c r="AG83" s="26"/>
      <c r="AH83" s="26"/>
      <c r="AI83" s="26"/>
      <c r="AJ83" s="26" t="s">
        <v>317</v>
      </c>
      <c r="AK83" s="26"/>
      <c r="AL83" s="26"/>
      <c r="AM83" s="26"/>
      <c r="AN83" s="26"/>
      <c r="AO83" s="26"/>
      <c r="AP83" s="26"/>
      <c r="AQ83" s="26"/>
      <c r="AR83" s="26"/>
      <c r="AS83" s="26"/>
      <c r="AT83" s="26"/>
      <c r="AU83" s="26"/>
      <c r="AV83" s="26"/>
      <c r="AW83" s="26" t="s">
        <v>200</v>
      </c>
      <c r="AX83" s="26" t="s">
        <v>201</v>
      </c>
      <c r="AY83" s="26" t="s">
        <v>200</v>
      </c>
      <c r="AZ83" s="26" t="s">
        <v>127</v>
      </c>
      <c r="BA83" s="26" t="s">
        <v>160</v>
      </c>
      <c r="BB83" s="26" t="s">
        <v>128</v>
      </c>
      <c r="BC83" s="69" t="s">
        <v>1033</v>
      </c>
      <c r="BD83" s="69"/>
      <c r="BE83" s="69"/>
      <c r="BF83" s="93">
        <f t="shared" si="6"/>
        <v>43922</v>
      </c>
      <c r="BG83" s="93">
        <f t="shared" si="7"/>
        <v>44104</v>
      </c>
      <c r="BH83" s="69" t="str">
        <f>+IF(OR(BG83&lt;=Listas!$AH$2,BF83&lt;=Listas!$AH$2),"Programado","No programado")</f>
        <v>No programado</v>
      </c>
      <c r="BI83" s="69"/>
      <c r="BJ83" s="69"/>
      <c r="BK83" s="69" t="str">
        <f t="shared" si="8"/>
        <v/>
      </c>
      <c r="BL83" s="69"/>
      <c r="BM83" s="69" t="str">
        <f>+IF(OR(AND(BG83&gt;Listas!$AH$2,BG83&lt;=Listas!$AH$3),AND(BF83&lt;=Listas!$AH$3,BG83&gt;=Listas!$AH$3)),"Programado","No programado")</f>
        <v>Programado</v>
      </c>
      <c r="BN83" s="69"/>
      <c r="BO83" s="69"/>
      <c r="BP83" s="69" t="str">
        <f t="shared" si="9"/>
        <v>Sera aportado por la OTIC y * Informe de flujo de la funcionalidad aprobada por parte la Entidad
* Plan de pruebas con los respectivos casos de prueba y resultado de estas.
* Manual Técnico actualizado, con la información de configuración y procedimientos para el servidor</v>
      </c>
      <c r="BQ83" s="69"/>
      <c r="BR83" s="69" t="str">
        <f>+IF(OR(AND(BG83&gt;Listas!$AH$3,BG83&lt;=Listas!$AH$4),AND(BF83&lt;=Listas!$AH$4,BG83&gt;=Listas!$AH$4)),"Programado","No programado")</f>
        <v>Programado</v>
      </c>
      <c r="BS83" s="69"/>
      <c r="BT83" s="69"/>
      <c r="BU83" s="69" t="str">
        <f t="shared" si="10"/>
        <v>Sera aportado por la OTIC y * Informe de flujo de la funcionalidad aprobada por parte la Entidad
* Plan de pruebas con los respectivos casos de prueba y resultado de estas.
* Manual Técnico actualizado, con la información de configuración y procedimientos para el servidor</v>
      </c>
      <c r="BV83" s="69"/>
      <c r="BW83" s="69" t="str">
        <f>IF(BG83&gt;Listas!$AH$4,"Programado","No programado")</f>
        <v>No programado</v>
      </c>
      <c r="BX83" s="69"/>
      <c r="BY83" s="69"/>
      <c r="BZ83" s="69" t="str">
        <f t="shared" si="11"/>
        <v/>
      </c>
      <c r="CA83" s="69"/>
    </row>
    <row r="84" spans="1:79" ht="61.5" customHeight="1" x14ac:dyDescent="0.25">
      <c r="A84" s="59"/>
      <c r="B84" s="26" t="s">
        <v>27</v>
      </c>
      <c r="C84" s="26" t="str">
        <f>+VLOOKUP(B84,Listas!$A$2:$B$5,2,FALSE)</f>
        <v>PerUno</v>
      </c>
      <c r="D84" s="26" t="s">
        <v>94</v>
      </c>
      <c r="E84" s="26" t="str">
        <f>+VLOOKUP(D84,Listas!$E$1:$F$11,2,FALSE)</f>
        <v>ObjUno</v>
      </c>
      <c r="F84" s="26" t="s">
        <v>29</v>
      </c>
      <c r="G84" s="26" t="s">
        <v>302</v>
      </c>
      <c r="H84" s="26" t="s">
        <v>242</v>
      </c>
      <c r="I84" s="26" t="s">
        <v>303</v>
      </c>
      <c r="J84" s="26" t="s">
        <v>303</v>
      </c>
      <c r="K84" s="26" t="s">
        <v>304</v>
      </c>
      <c r="L84" s="26" t="s">
        <v>273</v>
      </c>
      <c r="M84" s="26" t="s">
        <v>301</v>
      </c>
      <c r="N84" s="51">
        <v>43862</v>
      </c>
      <c r="O84" s="51">
        <v>44027</v>
      </c>
      <c r="P84" s="29">
        <v>60000000</v>
      </c>
      <c r="Q84" s="26" t="s">
        <v>305</v>
      </c>
      <c r="R84" s="26">
        <v>100</v>
      </c>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t="s">
        <v>200</v>
      </c>
      <c r="AX84" s="26" t="str">
        <f>+VLOOKUP(AW84,Listas!$L$2:$M$8,2,FALSE)</f>
        <v>NA</v>
      </c>
      <c r="AY84" s="26" t="s">
        <v>200</v>
      </c>
      <c r="AZ84" s="26" t="s">
        <v>153</v>
      </c>
      <c r="BA84" s="26" t="str">
        <f>+VLOOKUP(AZ84,Listas!$AA$2:$AB$10,2,FALSE)</f>
        <v>OAPCR</v>
      </c>
      <c r="BB84" s="26" t="s">
        <v>168</v>
      </c>
      <c r="BC84" s="69" t="s">
        <v>1034</v>
      </c>
      <c r="BD84" s="69"/>
      <c r="BE84" s="150">
        <v>0</v>
      </c>
      <c r="BF84" s="93">
        <f t="shared" si="6"/>
        <v>43862</v>
      </c>
      <c r="BG84" s="93">
        <f t="shared" si="7"/>
        <v>44027</v>
      </c>
      <c r="BH84" s="69" t="str">
        <f>+IF(OR(BG84&lt;=Listas!$AH$2,BF84&lt;=Listas!$AH$2),"Programado","No programado")</f>
        <v>Programado</v>
      </c>
      <c r="BI84" s="69" t="s">
        <v>1285</v>
      </c>
      <c r="BJ84" s="69" t="s">
        <v>1286</v>
      </c>
      <c r="BK84" s="69" t="str">
        <f t="shared" si="8"/>
        <v>SIGI Implementado</v>
      </c>
      <c r="BL84" s="69" t="s">
        <v>1287</v>
      </c>
      <c r="BM84" s="69" t="str">
        <f>+IF(OR(AND(BG84&gt;Listas!$AH$2,BG84&lt;=Listas!$AH$3),AND(BF84&lt;=Listas!$AH$3,BG84&gt;=Listas!$AH$3)),"Programado","No programado")</f>
        <v>Programado</v>
      </c>
      <c r="BN84" s="69"/>
      <c r="BO84" s="69"/>
      <c r="BP84" s="69" t="str">
        <f t="shared" si="9"/>
        <v>SIGI Implementado</v>
      </c>
      <c r="BQ84" s="69"/>
      <c r="BR84" s="69" t="str">
        <f>+IF(OR(AND(BG84&gt;Listas!$AH$3,BG84&lt;=Listas!$AH$4),AND(BF84&lt;=Listas!$AH$4,BG84&gt;=Listas!$AH$4)),"Programado","No programado")</f>
        <v>Programado</v>
      </c>
      <c r="BS84" s="69"/>
      <c r="BT84" s="69"/>
      <c r="BU84" s="69" t="str">
        <f t="shared" si="10"/>
        <v>SIGI Implementado</v>
      </c>
      <c r="BV84" s="69"/>
      <c r="BW84" s="69" t="str">
        <f>IF(BG84&gt;Listas!$AH$4,"Programado","No programado")</f>
        <v>No programado</v>
      </c>
      <c r="BX84" s="69"/>
      <c r="BY84" s="69"/>
      <c r="BZ84" s="69" t="str">
        <f t="shared" si="11"/>
        <v/>
      </c>
      <c r="CA84" s="69"/>
    </row>
    <row r="85" spans="1:79" ht="61.5" customHeight="1" x14ac:dyDescent="0.25">
      <c r="A85" s="59"/>
      <c r="B85" s="26" t="s">
        <v>27</v>
      </c>
      <c r="C85" s="26" t="s">
        <v>79</v>
      </c>
      <c r="D85" s="26" t="s">
        <v>94</v>
      </c>
      <c r="E85" s="26" t="s">
        <v>80</v>
      </c>
      <c r="F85" s="26" t="s">
        <v>29</v>
      </c>
      <c r="G85" s="26" t="s">
        <v>336</v>
      </c>
      <c r="H85" s="26" t="s">
        <v>1164</v>
      </c>
      <c r="I85" s="26" t="s">
        <v>345</v>
      </c>
      <c r="J85" s="26" t="s">
        <v>346</v>
      </c>
      <c r="K85" s="26" t="s">
        <v>347</v>
      </c>
      <c r="L85" s="26" t="s">
        <v>340</v>
      </c>
      <c r="M85" s="26" t="s">
        <v>341</v>
      </c>
      <c r="N85" s="51">
        <v>44013</v>
      </c>
      <c r="O85" s="51">
        <v>44104</v>
      </c>
      <c r="P85" s="29"/>
      <c r="Q85" s="26"/>
      <c r="R85" s="26">
        <v>40</v>
      </c>
      <c r="S85" s="26"/>
      <c r="T85" s="26"/>
      <c r="U85" s="26"/>
      <c r="V85" s="26"/>
      <c r="W85" s="26"/>
      <c r="X85" s="26"/>
      <c r="Y85" s="26"/>
      <c r="Z85" s="26"/>
      <c r="AA85" s="26"/>
      <c r="AB85" s="26" t="s">
        <v>317</v>
      </c>
      <c r="AC85" s="26"/>
      <c r="AD85" s="26"/>
      <c r="AE85" s="26"/>
      <c r="AF85" s="26"/>
      <c r="AG85" s="26"/>
      <c r="AH85" s="26"/>
      <c r="AI85" s="26"/>
      <c r="AJ85" s="26" t="s">
        <v>317</v>
      </c>
      <c r="AK85" s="26"/>
      <c r="AL85" s="26"/>
      <c r="AM85" s="26"/>
      <c r="AN85" s="26"/>
      <c r="AO85" s="26"/>
      <c r="AP85" s="26"/>
      <c r="AQ85" s="26"/>
      <c r="AR85" s="26"/>
      <c r="AS85" s="26"/>
      <c r="AT85" s="26"/>
      <c r="AU85" s="26"/>
      <c r="AV85" s="26"/>
      <c r="AW85" s="26" t="s">
        <v>200</v>
      </c>
      <c r="AX85" s="26" t="s">
        <v>201</v>
      </c>
      <c r="AY85" s="26" t="s">
        <v>200</v>
      </c>
      <c r="AZ85" s="26" t="s">
        <v>127</v>
      </c>
      <c r="BA85" s="26" t="s">
        <v>160</v>
      </c>
      <c r="BB85" s="26" t="s">
        <v>128</v>
      </c>
      <c r="BC85" s="69" t="s">
        <v>1033</v>
      </c>
      <c r="BD85" s="69"/>
      <c r="BE85" s="69"/>
      <c r="BF85" s="93">
        <f t="shared" si="6"/>
        <v>44013</v>
      </c>
      <c r="BG85" s="93">
        <f t="shared" si="7"/>
        <v>44104</v>
      </c>
      <c r="BH85" s="69" t="str">
        <f>+IF(OR(BG85&lt;=Listas!$AH$2,BF85&lt;=Listas!$AH$2),"Programado","No programado")</f>
        <v>No programado</v>
      </c>
      <c r="BI85" s="69"/>
      <c r="BJ85" s="69"/>
      <c r="BK85" s="69" t="str">
        <f t="shared" si="8"/>
        <v/>
      </c>
      <c r="BL85" s="69"/>
      <c r="BM85" s="69" t="str">
        <f>+IF(OR(AND(BG85&gt;Listas!$AH$2,BG85&lt;=Listas!$AH$3),AND(BF85&lt;=Listas!$AH$3,BG85&gt;=Listas!$AH$3)),"Programado","No programado")</f>
        <v>No programado</v>
      </c>
      <c r="BN85" s="69"/>
      <c r="BO85" s="69"/>
      <c r="BP85" s="69" t="str">
        <f t="shared" si="9"/>
        <v/>
      </c>
      <c r="BQ85" s="69"/>
      <c r="BR85" s="69" t="str">
        <f>+IF(OR(AND(BG85&gt;Listas!$AH$3,BG85&lt;=Listas!$AH$4),AND(BF85&lt;=Listas!$AH$4,BG85&gt;=Listas!$AH$4)),"Programado","No programado")</f>
        <v>Programado</v>
      </c>
      <c r="BS85" s="69"/>
      <c r="BT85" s="69"/>
      <c r="BU85" s="69" t="str">
        <f t="shared" si="10"/>
        <v>Oficio entrega TRD al Archivo General de la Nación - AGN.</v>
      </c>
      <c r="BV85" s="69"/>
      <c r="BW85" s="69" t="str">
        <f>IF(BG85&gt;Listas!$AH$4,"Programado","No programado")</f>
        <v>No programado</v>
      </c>
      <c r="BX85" s="69"/>
      <c r="BY85" s="69"/>
      <c r="BZ85" s="69" t="str">
        <f t="shared" si="11"/>
        <v/>
      </c>
      <c r="CA85" s="69"/>
    </row>
    <row r="86" spans="1:79" ht="61.5" customHeight="1" x14ac:dyDescent="0.25">
      <c r="A86" s="59"/>
      <c r="B86" s="26" t="s">
        <v>27</v>
      </c>
      <c r="C86" s="26" t="s">
        <v>79</v>
      </c>
      <c r="D86" s="26" t="s">
        <v>94</v>
      </c>
      <c r="E86" s="26" t="s">
        <v>80</v>
      </c>
      <c r="F86" s="26" t="s">
        <v>29</v>
      </c>
      <c r="G86" s="26" t="s">
        <v>336</v>
      </c>
      <c r="H86" s="26" t="s">
        <v>1164</v>
      </c>
      <c r="I86" s="26" t="s">
        <v>337</v>
      </c>
      <c r="J86" s="26" t="s">
        <v>338</v>
      </c>
      <c r="K86" s="26" t="s">
        <v>339</v>
      </c>
      <c r="L86" s="26" t="s">
        <v>340</v>
      </c>
      <c r="M86" s="26" t="s">
        <v>341</v>
      </c>
      <c r="N86" s="51">
        <v>43922</v>
      </c>
      <c r="O86" s="51">
        <v>43981</v>
      </c>
      <c r="P86" s="29"/>
      <c r="Q86" s="26"/>
      <c r="R86" s="26">
        <v>30</v>
      </c>
      <c r="S86" s="26"/>
      <c r="T86" s="26"/>
      <c r="U86" s="26"/>
      <c r="V86" s="26"/>
      <c r="W86" s="26"/>
      <c r="X86" s="26"/>
      <c r="Y86" s="26"/>
      <c r="Z86" s="26"/>
      <c r="AA86" s="26"/>
      <c r="AB86" s="26" t="s">
        <v>317</v>
      </c>
      <c r="AC86" s="26"/>
      <c r="AD86" s="26"/>
      <c r="AE86" s="26"/>
      <c r="AF86" s="26"/>
      <c r="AG86" s="26"/>
      <c r="AH86" s="26"/>
      <c r="AI86" s="26"/>
      <c r="AJ86" s="26" t="s">
        <v>317</v>
      </c>
      <c r="AK86" s="26"/>
      <c r="AL86" s="26"/>
      <c r="AM86" s="26"/>
      <c r="AN86" s="26"/>
      <c r="AO86" s="26"/>
      <c r="AP86" s="26"/>
      <c r="AQ86" s="26"/>
      <c r="AR86" s="26"/>
      <c r="AS86" s="26"/>
      <c r="AT86" s="26"/>
      <c r="AU86" s="26"/>
      <c r="AV86" s="26"/>
      <c r="AW86" s="26" t="s">
        <v>200</v>
      </c>
      <c r="AX86" s="26" t="s">
        <v>201</v>
      </c>
      <c r="AY86" s="26" t="s">
        <v>200</v>
      </c>
      <c r="AZ86" s="26" t="s">
        <v>127</v>
      </c>
      <c r="BA86" s="26" t="s">
        <v>160</v>
      </c>
      <c r="BB86" s="26" t="s">
        <v>128</v>
      </c>
      <c r="BC86" s="69" t="s">
        <v>1033</v>
      </c>
      <c r="BD86" s="69"/>
      <c r="BE86" s="69"/>
      <c r="BF86" s="93">
        <f t="shared" si="6"/>
        <v>43922</v>
      </c>
      <c r="BG86" s="93">
        <f t="shared" si="7"/>
        <v>43981</v>
      </c>
      <c r="BH86" s="69" t="str">
        <f>+IF(OR(BG86&lt;=Listas!$AH$2,BF86&lt;=Listas!$AH$2),"Programado","No programado")</f>
        <v>No programado</v>
      </c>
      <c r="BI86" s="69"/>
      <c r="BJ86" s="69"/>
      <c r="BK86" s="69" t="str">
        <f t="shared" si="8"/>
        <v/>
      </c>
      <c r="BL86" s="69"/>
      <c r="BM86" s="69" t="str">
        <f>+IF(OR(AND(BG86&gt;Listas!$AH$2,BG86&lt;=Listas!$AH$3),AND(BF86&lt;=Listas!$AH$3,BG86&gt;=Listas!$AH$3)),"Programado","No programado")</f>
        <v>Programado</v>
      </c>
      <c r="BN86" s="69"/>
      <c r="BO86" s="69"/>
      <c r="BP86" s="69" t="str">
        <f t="shared" si="9"/>
        <v>TRD firmadas, presentación comité</v>
      </c>
      <c r="BQ86" s="69"/>
      <c r="BR86" s="69" t="str">
        <f>+IF(OR(AND(BG86&gt;Listas!$AH$3,BG86&lt;=Listas!$AH$4),AND(BF86&lt;=Listas!$AH$4,BG86&gt;=Listas!$AH$4)),"Programado","No programado")</f>
        <v>No programado</v>
      </c>
      <c r="BS86" s="69"/>
      <c r="BT86" s="69"/>
      <c r="BU86" s="69" t="str">
        <f t="shared" si="10"/>
        <v/>
      </c>
      <c r="BV86" s="69"/>
      <c r="BW86" s="69" t="str">
        <f>IF(BG86&gt;Listas!$AH$4,"Programado","No programado")</f>
        <v>No programado</v>
      </c>
      <c r="BX86" s="69"/>
      <c r="BY86" s="69"/>
      <c r="BZ86" s="69" t="str">
        <f t="shared" si="11"/>
        <v/>
      </c>
      <c r="CA86" s="69"/>
    </row>
    <row r="87" spans="1:79" ht="61.5" customHeight="1" x14ac:dyDescent="0.25">
      <c r="A87" s="59"/>
      <c r="B87" s="26" t="s">
        <v>27</v>
      </c>
      <c r="C87" s="26" t="s">
        <v>79</v>
      </c>
      <c r="D87" s="26" t="s">
        <v>94</v>
      </c>
      <c r="E87" s="26" t="s">
        <v>80</v>
      </c>
      <c r="F87" s="26" t="s">
        <v>29</v>
      </c>
      <c r="G87" s="26" t="s">
        <v>336</v>
      </c>
      <c r="H87" s="26" t="s">
        <v>1164</v>
      </c>
      <c r="I87" s="26" t="s">
        <v>342</v>
      </c>
      <c r="J87" s="26" t="s">
        <v>343</v>
      </c>
      <c r="K87" s="26" t="s">
        <v>344</v>
      </c>
      <c r="L87" s="26" t="s">
        <v>340</v>
      </c>
      <c r="M87" s="26" t="s">
        <v>341</v>
      </c>
      <c r="N87" s="51">
        <v>43983</v>
      </c>
      <c r="O87" s="51">
        <v>44012</v>
      </c>
      <c r="P87" s="29"/>
      <c r="Q87" s="26"/>
      <c r="R87" s="26">
        <v>30</v>
      </c>
      <c r="S87" s="26"/>
      <c r="T87" s="26"/>
      <c r="U87" s="26"/>
      <c r="V87" s="26"/>
      <c r="W87" s="26"/>
      <c r="X87" s="26"/>
      <c r="Y87" s="26"/>
      <c r="Z87" s="26"/>
      <c r="AA87" s="26"/>
      <c r="AB87" s="26" t="s">
        <v>317</v>
      </c>
      <c r="AC87" s="26"/>
      <c r="AD87" s="26"/>
      <c r="AE87" s="26"/>
      <c r="AF87" s="26"/>
      <c r="AG87" s="26"/>
      <c r="AH87" s="26"/>
      <c r="AI87" s="26"/>
      <c r="AJ87" s="26" t="s">
        <v>317</v>
      </c>
      <c r="AK87" s="26"/>
      <c r="AL87" s="26"/>
      <c r="AM87" s="26"/>
      <c r="AN87" s="26"/>
      <c r="AO87" s="26"/>
      <c r="AP87" s="26"/>
      <c r="AQ87" s="26"/>
      <c r="AR87" s="26"/>
      <c r="AS87" s="26"/>
      <c r="AT87" s="26"/>
      <c r="AU87" s="26"/>
      <c r="AV87" s="26"/>
      <c r="AW87" s="26" t="s">
        <v>200</v>
      </c>
      <c r="AX87" s="26" t="s">
        <v>201</v>
      </c>
      <c r="AY87" s="26" t="s">
        <v>200</v>
      </c>
      <c r="AZ87" s="26" t="s">
        <v>127</v>
      </c>
      <c r="BA87" s="26" t="s">
        <v>160</v>
      </c>
      <c r="BB87" s="26" t="s">
        <v>128</v>
      </c>
      <c r="BC87" s="69" t="s">
        <v>1033</v>
      </c>
      <c r="BD87" s="69"/>
      <c r="BE87" s="69"/>
      <c r="BF87" s="93">
        <f t="shared" si="6"/>
        <v>43983</v>
      </c>
      <c r="BG87" s="93">
        <f t="shared" si="7"/>
        <v>44012</v>
      </c>
      <c r="BH87" s="69" t="str">
        <f>+IF(OR(BG87&lt;=Listas!$AH$2,BF87&lt;=Listas!$AH$2),"Programado","No programado")</f>
        <v>No programado</v>
      </c>
      <c r="BI87" s="69"/>
      <c r="BJ87" s="69"/>
      <c r="BK87" s="69" t="str">
        <f t="shared" si="8"/>
        <v/>
      </c>
      <c r="BL87" s="69"/>
      <c r="BM87" s="69" t="str">
        <f>+IF(OR(AND(BG87&gt;Listas!$AH$2,BG87&lt;=Listas!$AH$3),AND(BF87&lt;=Listas!$AH$3,BG87&gt;=Listas!$AH$3)),"Programado","No programado")</f>
        <v>Programado</v>
      </c>
      <c r="BN87" s="69"/>
      <c r="BO87" s="69"/>
      <c r="BP87" s="69" t="str">
        <f t="shared" si="9"/>
        <v>Presentación ante el comité.</v>
      </c>
      <c r="BQ87" s="69"/>
      <c r="BR87" s="69" t="str">
        <f>+IF(OR(AND(BG87&gt;Listas!$AH$3,BG87&lt;=Listas!$AH$4),AND(BF87&lt;=Listas!$AH$4,BG87&gt;=Listas!$AH$4)),"Programado","No programado")</f>
        <v>No programado</v>
      </c>
      <c r="BS87" s="69"/>
      <c r="BT87" s="69"/>
      <c r="BU87" s="69" t="str">
        <f t="shared" si="10"/>
        <v/>
      </c>
      <c r="BV87" s="69"/>
      <c r="BW87" s="69" t="str">
        <f>IF(BG87&gt;Listas!$AH$4,"Programado","No programado")</f>
        <v>No programado</v>
      </c>
      <c r="BX87" s="69"/>
      <c r="BY87" s="69"/>
      <c r="BZ87" s="69" t="str">
        <f t="shared" si="11"/>
        <v/>
      </c>
      <c r="CA87" s="69"/>
    </row>
    <row r="88" spans="1:79" ht="61.5" customHeight="1" x14ac:dyDescent="0.25">
      <c r="A88" s="59"/>
      <c r="B88" s="26" t="s">
        <v>27</v>
      </c>
      <c r="C88" s="26" t="str">
        <f>+VLOOKUP(B88,Listas!$A$2:$B$5,2,FALSE)</f>
        <v>PerUno</v>
      </c>
      <c r="D88" s="26" t="s">
        <v>94</v>
      </c>
      <c r="E88" s="26" t="str">
        <f>+VLOOKUP(D88,Listas!$E$1:$F$11,2,FALSE)</f>
        <v>ObjUno</v>
      </c>
      <c r="F88" s="26" t="s">
        <v>31</v>
      </c>
      <c r="G88" s="26" t="s">
        <v>437</v>
      </c>
      <c r="H88" s="26" t="s">
        <v>242</v>
      </c>
      <c r="I88" s="26" t="s">
        <v>438</v>
      </c>
      <c r="J88" s="26" t="s">
        <v>439</v>
      </c>
      <c r="K88" s="26" t="s">
        <v>440</v>
      </c>
      <c r="L88" s="26" t="s">
        <v>429</v>
      </c>
      <c r="M88" s="26" t="s">
        <v>247</v>
      </c>
      <c r="N88" s="51">
        <v>43845</v>
      </c>
      <c r="O88" s="51">
        <v>43876</v>
      </c>
      <c r="P88" s="29"/>
      <c r="Q88" s="26"/>
      <c r="R88" s="26">
        <v>100</v>
      </c>
      <c r="S88" s="26" t="s">
        <v>248</v>
      </c>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t="s">
        <v>200</v>
      </c>
      <c r="AX88" s="26" t="str">
        <f>+VLOOKUP(AW88,Listas!$L$2:$M$8,2,FALSE)</f>
        <v>NA</v>
      </c>
      <c r="AY88" s="26" t="s">
        <v>200</v>
      </c>
      <c r="AZ88" s="26" t="s">
        <v>153</v>
      </c>
      <c r="BA88" s="26" t="str">
        <f>+VLOOKUP(AZ88,Listas!$AA$2:$AB$10,2,FALSE)</f>
        <v>OAPCR</v>
      </c>
      <c r="BB88" s="26" t="s">
        <v>154</v>
      </c>
      <c r="BC88" s="69" t="s">
        <v>1035</v>
      </c>
      <c r="BD88" s="93">
        <v>43875</v>
      </c>
      <c r="BE88" s="69"/>
      <c r="BF88" s="93">
        <f t="shared" si="6"/>
        <v>43845</v>
      </c>
      <c r="BG88" s="93">
        <f t="shared" si="7"/>
        <v>43876</v>
      </c>
      <c r="BH88" s="69" t="str">
        <f>+IF(OR(BG88&lt;=Listas!$AH$2,BF88&lt;=Listas!$AH$2),"Programado","No programado")</f>
        <v>Programado</v>
      </c>
      <c r="BI88" s="69" t="s">
        <v>1288</v>
      </c>
      <c r="BJ88" s="69" t="s">
        <v>1273</v>
      </c>
      <c r="BK88" s="69" t="str">
        <f t="shared" si="8"/>
        <v>Caracterización, procedimientos, mapa de riesgos, indicadores de proceso actualizados</v>
      </c>
      <c r="BL88" s="69" t="s">
        <v>1289</v>
      </c>
      <c r="BM88" s="69" t="str">
        <f>+IF(OR(AND(BG88&gt;Listas!$AH$2,BG88&lt;=Listas!$AH$3),AND(BF88&lt;=Listas!$AH$3,BG88&gt;=Listas!$AH$3)),"Programado","No programado")</f>
        <v>No programado</v>
      </c>
      <c r="BN88" s="69"/>
      <c r="BO88" s="69"/>
      <c r="BP88" s="69" t="str">
        <f t="shared" si="9"/>
        <v/>
      </c>
      <c r="BQ88" s="69"/>
      <c r="BR88" s="69" t="str">
        <f>+IF(OR(AND(BG88&gt;Listas!$AH$3,BG88&lt;=Listas!$AH$4),AND(BF88&lt;=Listas!$AH$4,BG88&gt;=Listas!$AH$4)),"Programado","No programado")</f>
        <v>No programado</v>
      </c>
      <c r="BS88" s="69"/>
      <c r="BT88" s="69"/>
      <c r="BU88" s="69" t="str">
        <f t="shared" si="10"/>
        <v/>
      </c>
      <c r="BV88" s="69"/>
      <c r="BW88" s="69" t="str">
        <f>IF(BG88&gt;Listas!$AH$4,"Programado","No programado")</f>
        <v>No programado</v>
      </c>
      <c r="BX88" s="69"/>
      <c r="BY88" s="69"/>
      <c r="BZ88" s="69" t="str">
        <f t="shared" si="11"/>
        <v/>
      </c>
      <c r="CA88" s="69"/>
    </row>
    <row r="89" spans="1:79" ht="61.5" customHeight="1" x14ac:dyDescent="0.25">
      <c r="A89" s="59"/>
      <c r="B89" s="26" t="s">
        <v>27</v>
      </c>
      <c r="C89" s="26" t="str">
        <f>+VLOOKUP(B89,Listas!$A$2:$B$5,2,FALSE)</f>
        <v>PerUno</v>
      </c>
      <c r="D89" s="26" t="s">
        <v>94</v>
      </c>
      <c r="E89" s="26" t="str">
        <f>+VLOOKUP(D89,Listas!$E$1:$F$11,2,FALSE)</f>
        <v>ObjUno</v>
      </c>
      <c r="F89" s="26" t="s">
        <v>31</v>
      </c>
      <c r="G89" s="26" t="s">
        <v>441</v>
      </c>
      <c r="H89" s="26" t="s">
        <v>242</v>
      </c>
      <c r="I89" s="26" t="s">
        <v>442</v>
      </c>
      <c r="J89" s="26" t="s">
        <v>443</v>
      </c>
      <c r="K89" s="26" t="s">
        <v>440</v>
      </c>
      <c r="L89" s="26" t="s">
        <v>255</v>
      </c>
      <c r="M89" s="26" t="s">
        <v>247</v>
      </c>
      <c r="N89" s="51">
        <v>43952</v>
      </c>
      <c r="O89" s="51">
        <v>43920</v>
      </c>
      <c r="P89" s="29"/>
      <c r="Q89" s="26"/>
      <c r="R89" s="26">
        <v>100</v>
      </c>
      <c r="S89" s="26" t="s">
        <v>248</v>
      </c>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t="s">
        <v>200</v>
      </c>
      <c r="AX89" s="26" t="str">
        <f>+VLOOKUP(AW89,Listas!$L$2:$M$8,2,FALSE)</f>
        <v>NA</v>
      </c>
      <c r="AY89" s="26" t="s">
        <v>200</v>
      </c>
      <c r="AZ89" s="26" t="s">
        <v>153</v>
      </c>
      <c r="BA89" s="26" t="str">
        <f>+VLOOKUP(AZ89,Listas!$AA$2:$AB$10,2,FALSE)</f>
        <v>OAPCR</v>
      </c>
      <c r="BB89" s="26" t="s">
        <v>168</v>
      </c>
      <c r="BC89" s="69" t="s">
        <v>1035</v>
      </c>
      <c r="BD89" s="93">
        <v>43920</v>
      </c>
      <c r="BE89" s="69"/>
      <c r="BF89" s="93">
        <f t="shared" si="6"/>
        <v>43952</v>
      </c>
      <c r="BG89" s="93">
        <f t="shared" si="7"/>
        <v>43920</v>
      </c>
      <c r="BH89" s="69" t="str">
        <f>+IF(OR(BG89&lt;=Listas!$AH$2,BF89&lt;=Listas!$AH$2),"Programado","No programado")</f>
        <v>Programado</v>
      </c>
      <c r="BI89" s="69" t="s">
        <v>1290</v>
      </c>
      <c r="BJ89" s="69" t="s">
        <v>1273</v>
      </c>
      <c r="BK89" s="69" t="str">
        <f t="shared" si="8"/>
        <v>Caracterización, procedimientos, mapa de riesgos, indicadores de proceso actualizados</v>
      </c>
      <c r="BL89" s="69" t="s">
        <v>1291</v>
      </c>
      <c r="BM89" s="69" t="str">
        <f>+IF(OR(AND(BG89&gt;Listas!$AH$2,BG89&lt;=Listas!$AH$3),AND(BF89&lt;=Listas!$AH$3,BG89&gt;=Listas!$AH$3)),"Programado","No programado")</f>
        <v>No programado</v>
      </c>
      <c r="BN89" s="69"/>
      <c r="BO89" s="69"/>
      <c r="BP89" s="69" t="str">
        <f t="shared" si="9"/>
        <v/>
      </c>
      <c r="BQ89" s="69"/>
      <c r="BR89" s="69" t="str">
        <f>+IF(OR(AND(BG89&gt;Listas!$AH$3,BG89&lt;=Listas!$AH$4),AND(BF89&lt;=Listas!$AH$4,BG89&gt;=Listas!$AH$4)),"Programado","No programado")</f>
        <v>No programado</v>
      </c>
      <c r="BS89" s="69"/>
      <c r="BT89" s="69"/>
      <c r="BU89" s="69" t="str">
        <f t="shared" si="10"/>
        <v/>
      </c>
      <c r="BV89" s="69"/>
      <c r="BW89" s="69" t="str">
        <f>IF(BG89&gt;Listas!$AH$4,"Programado","No programado")</f>
        <v>No programado</v>
      </c>
      <c r="BX89" s="69"/>
      <c r="BY89" s="69"/>
      <c r="BZ89" s="69" t="str">
        <f t="shared" si="11"/>
        <v/>
      </c>
      <c r="CA89" s="69"/>
    </row>
    <row r="90" spans="1:79" ht="61.5" customHeight="1" x14ac:dyDescent="0.25">
      <c r="A90" s="59"/>
      <c r="B90" s="26" t="s">
        <v>27</v>
      </c>
      <c r="C90" s="26" t="str">
        <f>+VLOOKUP(B90,Listas!$A$2:$B$5,2,FALSE)</f>
        <v>PerUno</v>
      </c>
      <c r="D90" s="26" t="s">
        <v>94</v>
      </c>
      <c r="E90" s="26" t="str">
        <f>+VLOOKUP(D90,Listas!$E$1:$F$11,2,FALSE)</f>
        <v>ObjUno</v>
      </c>
      <c r="F90" s="26" t="s">
        <v>31</v>
      </c>
      <c r="G90" s="26" t="s">
        <v>430</v>
      </c>
      <c r="H90" s="26" t="s">
        <v>242</v>
      </c>
      <c r="I90" s="26" t="s">
        <v>431</v>
      </c>
      <c r="J90" s="26" t="s">
        <v>432</v>
      </c>
      <c r="K90" s="26" t="s">
        <v>433</v>
      </c>
      <c r="L90" s="26" t="s">
        <v>264</v>
      </c>
      <c r="M90" s="26" t="s">
        <v>247</v>
      </c>
      <c r="N90" s="51">
        <v>44012</v>
      </c>
      <c r="O90" s="51">
        <v>44104</v>
      </c>
      <c r="P90" s="29"/>
      <c r="Q90" s="26"/>
      <c r="R90" s="26">
        <v>100</v>
      </c>
      <c r="S90" s="26"/>
      <c r="T90" s="26"/>
      <c r="U90" s="26"/>
      <c r="V90" s="26"/>
      <c r="W90" s="26"/>
      <c r="X90" s="26" t="s">
        <v>248</v>
      </c>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t="s">
        <v>200</v>
      </c>
      <c r="AX90" s="26" t="str">
        <f>+VLOOKUP(AW90,Listas!$L$2:$M$8,2,FALSE)</f>
        <v>NA</v>
      </c>
      <c r="AY90" s="26" t="s">
        <v>200</v>
      </c>
      <c r="AZ90" s="26" t="s">
        <v>153</v>
      </c>
      <c r="BA90" s="26" t="str">
        <f>+VLOOKUP(AZ90,Listas!$AA$2:$AB$10,2,FALSE)</f>
        <v>OAPCR</v>
      </c>
      <c r="BB90" s="26" t="s">
        <v>168</v>
      </c>
      <c r="BC90" s="69" t="s">
        <v>1033</v>
      </c>
      <c r="BD90" s="69"/>
      <c r="BE90" s="69"/>
      <c r="BF90" s="93">
        <f t="shared" si="6"/>
        <v>44012</v>
      </c>
      <c r="BG90" s="93">
        <f t="shared" si="7"/>
        <v>44104</v>
      </c>
      <c r="BH90" s="69" t="str">
        <f>+IF(OR(BG90&lt;=Listas!$AH$2,BF90&lt;=Listas!$AH$2),"Programado","No programado")</f>
        <v>No programado</v>
      </c>
      <c r="BI90" s="69"/>
      <c r="BJ90" s="69"/>
      <c r="BK90" s="69" t="str">
        <f t="shared" si="8"/>
        <v/>
      </c>
      <c r="BL90" s="69"/>
      <c r="BM90" s="69" t="str">
        <f>+IF(OR(AND(BG90&gt;Listas!$AH$2,BG90&lt;=Listas!$AH$3),AND(BF90&lt;=Listas!$AH$3,BG90&gt;=Listas!$AH$3)),"Programado","No programado")</f>
        <v>Programado</v>
      </c>
      <c r="BN90" s="69"/>
      <c r="BO90" s="69"/>
      <c r="BP90" s="69" t="str">
        <f t="shared" si="9"/>
        <v>Caracterizaciones  de procesos actualizadas
Listados de asistencia de mesas de trabajo</v>
      </c>
      <c r="BQ90" s="69"/>
      <c r="BR90" s="69" t="str">
        <f>+IF(OR(AND(BG90&gt;Listas!$AH$3,BG90&lt;=Listas!$AH$4),AND(BF90&lt;=Listas!$AH$4,BG90&gt;=Listas!$AH$4)),"Programado","No programado")</f>
        <v>Programado</v>
      </c>
      <c r="BS90" s="69"/>
      <c r="BT90" s="69"/>
      <c r="BU90" s="69" t="str">
        <f t="shared" si="10"/>
        <v>Caracterizaciones  de procesos actualizadas
Listados de asistencia de mesas de trabajo</v>
      </c>
      <c r="BV90" s="69"/>
      <c r="BW90" s="69" t="str">
        <f>IF(BG90&gt;Listas!$AH$4,"Programado","No programado")</f>
        <v>No programado</v>
      </c>
      <c r="BX90" s="69"/>
      <c r="BY90" s="69"/>
      <c r="BZ90" s="69" t="str">
        <f t="shared" si="11"/>
        <v/>
      </c>
      <c r="CA90" s="69"/>
    </row>
    <row r="91" spans="1:79" ht="61.5" customHeight="1" x14ac:dyDescent="0.25">
      <c r="A91" s="59"/>
      <c r="B91" s="26" t="s">
        <v>27</v>
      </c>
      <c r="C91" s="26" t="str">
        <f>+VLOOKUP(B91,Listas!$A$2:$B$5,2,FALSE)</f>
        <v>PerUno</v>
      </c>
      <c r="D91" s="26" t="s">
        <v>94</v>
      </c>
      <c r="E91" s="26" t="str">
        <f>+VLOOKUP(D91,Listas!$E$1:$F$11,2,FALSE)</f>
        <v>ObjUno</v>
      </c>
      <c r="F91" s="26" t="s">
        <v>31</v>
      </c>
      <c r="G91" s="26" t="s">
        <v>422</v>
      </c>
      <c r="H91" s="26" t="s">
        <v>242</v>
      </c>
      <c r="I91" s="26" t="s">
        <v>423</v>
      </c>
      <c r="J91" s="26" t="s">
        <v>424</v>
      </c>
      <c r="K91" s="26" t="s">
        <v>425</v>
      </c>
      <c r="L91" s="26" t="s">
        <v>246</v>
      </c>
      <c r="M91" s="26" t="s">
        <v>247</v>
      </c>
      <c r="N91" s="51">
        <v>43920</v>
      </c>
      <c r="O91" s="51">
        <v>44012</v>
      </c>
      <c r="P91" s="29"/>
      <c r="Q91" s="26"/>
      <c r="R91" s="26">
        <v>100</v>
      </c>
      <c r="S91" s="26"/>
      <c r="T91" s="26"/>
      <c r="U91" s="26"/>
      <c r="V91" s="26"/>
      <c r="W91" s="26"/>
      <c r="X91" s="26" t="s">
        <v>248</v>
      </c>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t="s">
        <v>200</v>
      </c>
      <c r="AX91" s="26" t="str">
        <f>+VLOOKUP(AW91,Listas!$L$2:$M$8,2,FALSE)</f>
        <v>NA</v>
      </c>
      <c r="AY91" s="26" t="s">
        <v>200</v>
      </c>
      <c r="AZ91" s="26" t="s">
        <v>153</v>
      </c>
      <c r="BA91" s="26" t="str">
        <f>+VLOOKUP(AZ91,Listas!$AA$2:$AB$10,2,FALSE)</f>
        <v>OAPCR</v>
      </c>
      <c r="BB91" s="26" t="s">
        <v>168</v>
      </c>
      <c r="BC91" s="69" t="s">
        <v>1034</v>
      </c>
      <c r="BD91" s="93"/>
      <c r="BE91" s="69"/>
      <c r="BF91" s="93">
        <f t="shared" si="6"/>
        <v>43920</v>
      </c>
      <c r="BG91" s="93">
        <f t="shared" si="7"/>
        <v>44012</v>
      </c>
      <c r="BH91" s="69" t="str">
        <f>+IF(OR(BG91&lt;=Listas!$AH$2,BF91&lt;=Listas!$AH$2),"Programado","No programado")</f>
        <v>Programado</v>
      </c>
      <c r="BI91" s="69" t="s">
        <v>1292</v>
      </c>
      <c r="BJ91" s="69"/>
      <c r="BK91" s="69" t="str">
        <f t="shared" si="8"/>
        <v>Cadena de valor aprobada
Acta de Comité
Listados de asistencia de mesas de trabajo</v>
      </c>
      <c r="BL91" s="69" t="s">
        <v>1293</v>
      </c>
      <c r="BM91" s="69" t="str">
        <f>+IF(OR(AND(BG91&gt;Listas!$AH$2,BG91&lt;=Listas!$AH$3),AND(BF91&lt;=Listas!$AH$3,BG91&gt;=Listas!$AH$3)),"Programado","No programado")</f>
        <v>Programado</v>
      </c>
      <c r="BN91" s="69"/>
      <c r="BO91" s="69"/>
      <c r="BP91" s="69" t="str">
        <f t="shared" si="9"/>
        <v>Cadena de valor aprobada
Acta de Comité
Listados de asistencia de mesas de trabajo</v>
      </c>
      <c r="BQ91" s="69"/>
      <c r="BR91" s="69" t="str">
        <f>+IF(OR(AND(BG91&gt;Listas!$AH$3,BG91&lt;=Listas!$AH$4),AND(BF91&lt;=Listas!$AH$4,BG91&gt;=Listas!$AH$4)),"Programado","No programado")</f>
        <v>No programado</v>
      </c>
      <c r="BS91" s="69"/>
      <c r="BT91" s="69"/>
      <c r="BU91" s="69" t="str">
        <f t="shared" si="10"/>
        <v/>
      </c>
      <c r="BV91" s="69"/>
      <c r="BW91" s="69" t="str">
        <f>IF(BG91&gt;Listas!$AH$4,"Programado","No programado")</f>
        <v>No programado</v>
      </c>
      <c r="BX91" s="69"/>
      <c r="BY91" s="69"/>
      <c r="BZ91" s="69" t="str">
        <f t="shared" si="11"/>
        <v/>
      </c>
      <c r="CA91" s="69"/>
    </row>
    <row r="92" spans="1:79" ht="61.5" customHeight="1" x14ac:dyDescent="0.25">
      <c r="A92" s="59"/>
      <c r="B92" s="26" t="s">
        <v>27</v>
      </c>
      <c r="C92" s="26" t="str">
        <f>+VLOOKUP(B92,Listas!$A$2:$B$5,2,FALSE)</f>
        <v>PerUno</v>
      </c>
      <c r="D92" s="26" t="s">
        <v>94</v>
      </c>
      <c r="E92" s="26" t="str">
        <f>+VLOOKUP(D92,Listas!$E$1:$F$11,2,FALSE)</f>
        <v>ObjUno</v>
      </c>
      <c r="F92" s="26" t="s">
        <v>31</v>
      </c>
      <c r="G92" s="26" t="s">
        <v>422</v>
      </c>
      <c r="H92" s="26" t="s">
        <v>242</v>
      </c>
      <c r="I92" s="26" t="s">
        <v>426</v>
      </c>
      <c r="J92" s="26" t="s">
        <v>427</v>
      </c>
      <c r="K92" s="26" t="s">
        <v>428</v>
      </c>
      <c r="L92" s="26" t="s">
        <v>246</v>
      </c>
      <c r="M92" s="26" t="s">
        <v>247</v>
      </c>
      <c r="N92" s="51">
        <v>43920</v>
      </c>
      <c r="O92" s="51">
        <v>44012</v>
      </c>
      <c r="P92" s="29"/>
      <c r="Q92" s="26"/>
      <c r="R92" s="26">
        <v>100</v>
      </c>
      <c r="S92" s="26"/>
      <c r="T92" s="26"/>
      <c r="U92" s="26"/>
      <c r="V92" s="26"/>
      <c r="W92" s="26"/>
      <c r="X92" s="26" t="s">
        <v>248</v>
      </c>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t="s">
        <v>200</v>
      </c>
      <c r="AX92" s="26" t="str">
        <f>+VLOOKUP(AW92,Listas!$L$2:$M$8,2,FALSE)</f>
        <v>NA</v>
      </c>
      <c r="AY92" s="26" t="s">
        <v>200</v>
      </c>
      <c r="AZ92" s="26" t="s">
        <v>153</v>
      </c>
      <c r="BA92" s="26" t="str">
        <f>+VLOOKUP(AZ92,Listas!$AA$2:$AB$10,2,FALSE)</f>
        <v>OAPCR</v>
      </c>
      <c r="BB92" s="26" t="s">
        <v>168</v>
      </c>
      <c r="BC92" s="69" t="s">
        <v>1035</v>
      </c>
      <c r="BD92" s="93">
        <v>43921</v>
      </c>
      <c r="BE92" s="69"/>
      <c r="BF92" s="93">
        <f t="shared" si="6"/>
        <v>43920</v>
      </c>
      <c r="BG92" s="93">
        <f t="shared" si="7"/>
        <v>44012</v>
      </c>
      <c r="BH92" s="69" t="str">
        <f>+IF(OR(BG92&lt;=Listas!$AH$2,BF92&lt;=Listas!$AH$2),"Programado","No programado")</f>
        <v>Programado</v>
      </c>
      <c r="BI92" s="69" t="s">
        <v>1292</v>
      </c>
      <c r="BJ92" s="69"/>
      <c r="BK92" s="69" t="str">
        <f t="shared" si="8"/>
        <v>Mapa de procesos aprobado
Acta de Comité</v>
      </c>
      <c r="BL92" s="69" t="s">
        <v>1293</v>
      </c>
      <c r="BM92" s="69" t="str">
        <f>+IF(OR(AND(BG92&gt;Listas!$AH$2,BG92&lt;=Listas!$AH$3),AND(BF92&lt;=Listas!$AH$3,BG92&gt;=Listas!$AH$3)),"Programado","No programado")</f>
        <v>Programado</v>
      </c>
      <c r="BN92" s="69"/>
      <c r="BO92" s="69"/>
      <c r="BP92" s="69" t="str">
        <f t="shared" si="9"/>
        <v>Mapa de procesos aprobado
Acta de Comité</v>
      </c>
      <c r="BQ92" s="69"/>
      <c r="BR92" s="69" t="str">
        <f>+IF(OR(AND(BG92&gt;Listas!$AH$3,BG92&lt;=Listas!$AH$4),AND(BF92&lt;=Listas!$AH$4,BG92&gt;=Listas!$AH$4)),"Programado","No programado")</f>
        <v>No programado</v>
      </c>
      <c r="BS92" s="69"/>
      <c r="BT92" s="69"/>
      <c r="BU92" s="69" t="str">
        <f t="shared" si="10"/>
        <v/>
      </c>
      <c r="BV92" s="69"/>
      <c r="BW92" s="69" t="str">
        <f>IF(BG92&gt;Listas!$AH$4,"Programado","No programado")</f>
        <v>No programado</v>
      </c>
      <c r="BX92" s="69"/>
      <c r="BY92" s="69"/>
      <c r="BZ92" s="69" t="str">
        <f t="shared" si="11"/>
        <v/>
      </c>
      <c r="CA92" s="69"/>
    </row>
    <row r="93" spans="1:79" ht="61.5" customHeight="1" x14ac:dyDescent="0.25">
      <c r="A93" s="59"/>
      <c r="B93" s="26" t="s">
        <v>27</v>
      </c>
      <c r="C93" s="26" t="str">
        <f>+VLOOKUP(B93,Listas!$A$2:$B$5,2,FALSE)</f>
        <v>PerUno</v>
      </c>
      <c r="D93" s="26" t="s">
        <v>94</v>
      </c>
      <c r="E93" s="26" t="str">
        <f>+VLOOKUP(D93,Listas!$E$1:$F$11,2,FALSE)</f>
        <v>ObjUno</v>
      </c>
      <c r="F93" s="26" t="s">
        <v>31</v>
      </c>
      <c r="G93" s="26" t="s">
        <v>418</v>
      </c>
      <c r="H93" s="26" t="s">
        <v>242</v>
      </c>
      <c r="I93" s="26" t="s">
        <v>419</v>
      </c>
      <c r="J93" s="26" t="s">
        <v>420</v>
      </c>
      <c r="K93" s="26" t="s">
        <v>421</v>
      </c>
      <c r="L93" s="26" t="s">
        <v>273</v>
      </c>
      <c r="M93" s="26" t="s">
        <v>247</v>
      </c>
      <c r="N93" s="51">
        <v>43832</v>
      </c>
      <c r="O93" s="51">
        <v>43920</v>
      </c>
      <c r="P93" s="29"/>
      <c r="Q93" s="26"/>
      <c r="R93" s="26">
        <v>100</v>
      </c>
      <c r="S93" s="26"/>
      <c r="T93" s="26"/>
      <c r="U93" s="26"/>
      <c r="V93" s="26"/>
      <c r="W93" s="26"/>
      <c r="X93" s="26" t="s">
        <v>248</v>
      </c>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t="s">
        <v>200</v>
      </c>
      <c r="AX93" s="26" t="str">
        <f>+VLOOKUP(AW93,Listas!$L$2:$M$8,2,FALSE)</f>
        <v>NA</v>
      </c>
      <c r="AY93" s="26" t="s">
        <v>200</v>
      </c>
      <c r="AZ93" s="26" t="s">
        <v>153</v>
      </c>
      <c r="BA93" s="26" t="str">
        <f>+VLOOKUP(AZ93,Listas!$AA$2:$AB$10,2,FALSE)</f>
        <v>OAPCR</v>
      </c>
      <c r="BB93" s="26" t="s">
        <v>168</v>
      </c>
      <c r="BC93" s="69" t="s">
        <v>1035</v>
      </c>
      <c r="BD93" s="93">
        <v>43921</v>
      </c>
      <c r="BE93" s="69"/>
      <c r="BF93" s="93">
        <f t="shared" si="6"/>
        <v>43832</v>
      </c>
      <c r="BG93" s="93">
        <f t="shared" si="7"/>
        <v>43920</v>
      </c>
      <c r="BH93" s="69" t="str">
        <f>+IF(OR(BG93&lt;=Listas!$AH$2,BF93&lt;=Listas!$AH$2),"Programado","No programado")</f>
        <v>Programado</v>
      </c>
      <c r="BI93" s="69" t="s">
        <v>1294</v>
      </c>
      <c r="BJ93" s="69" t="s">
        <v>1295</v>
      </c>
      <c r="BK93" s="69" t="str">
        <f t="shared" si="8"/>
        <v>Matrices de interacción de procesos actual y propuesta</v>
      </c>
      <c r="BL93" s="69" t="s">
        <v>1296</v>
      </c>
      <c r="BM93" s="69" t="str">
        <f>+IF(OR(AND(BG93&gt;Listas!$AH$2,BG93&lt;=Listas!$AH$3),AND(BF93&lt;=Listas!$AH$3,BG93&gt;=Listas!$AH$3)),"Programado","No programado")</f>
        <v>No programado</v>
      </c>
      <c r="BN93" s="69"/>
      <c r="BO93" s="69"/>
      <c r="BP93" s="69" t="str">
        <f t="shared" si="9"/>
        <v/>
      </c>
      <c r="BQ93" s="69"/>
      <c r="BR93" s="69" t="str">
        <f>+IF(OR(AND(BG93&gt;Listas!$AH$3,BG93&lt;=Listas!$AH$4),AND(BF93&lt;=Listas!$AH$4,BG93&gt;=Listas!$AH$4)),"Programado","No programado")</f>
        <v>No programado</v>
      </c>
      <c r="BS93" s="69"/>
      <c r="BT93" s="69"/>
      <c r="BU93" s="69" t="str">
        <f t="shared" si="10"/>
        <v/>
      </c>
      <c r="BV93" s="69"/>
      <c r="BW93" s="69" t="str">
        <f>IF(BG93&gt;Listas!$AH$4,"Programado","No programado")</f>
        <v>No programado</v>
      </c>
      <c r="BX93" s="69"/>
      <c r="BY93" s="69"/>
      <c r="BZ93" s="69" t="str">
        <f t="shared" si="11"/>
        <v/>
      </c>
      <c r="CA93" s="69"/>
    </row>
    <row r="94" spans="1:79" ht="61.5" customHeight="1" x14ac:dyDescent="0.25">
      <c r="A94" s="59"/>
      <c r="B94" s="26" t="s">
        <v>27</v>
      </c>
      <c r="C94" s="26" t="str">
        <f>+VLOOKUP(B94,Listas!$A$2:$B$5,2,FALSE)</f>
        <v>PerUno</v>
      </c>
      <c r="D94" s="26" t="s">
        <v>94</v>
      </c>
      <c r="E94" s="26" t="str">
        <f>+VLOOKUP(D94,Listas!$E$1:$F$11,2,FALSE)</f>
        <v>ObjUno</v>
      </c>
      <c r="F94" s="26" t="s">
        <v>31</v>
      </c>
      <c r="G94" s="26" t="s">
        <v>292</v>
      </c>
      <c r="H94" s="26" t="s">
        <v>242</v>
      </c>
      <c r="I94" s="26" t="s">
        <v>434</v>
      </c>
      <c r="J94" s="26" t="s">
        <v>435</v>
      </c>
      <c r="K94" s="26" t="s">
        <v>436</v>
      </c>
      <c r="L94" s="26" t="s">
        <v>264</v>
      </c>
      <c r="M94" s="26" t="s">
        <v>247</v>
      </c>
      <c r="N94" s="51">
        <v>43845</v>
      </c>
      <c r="O94" s="51">
        <v>43876</v>
      </c>
      <c r="P94" s="29"/>
      <c r="Q94" s="26"/>
      <c r="R94" s="26">
        <v>50</v>
      </c>
      <c r="S94" s="26"/>
      <c r="T94" s="26"/>
      <c r="U94" s="26"/>
      <c r="V94" s="26"/>
      <c r="W94" s="26"/>
      <c r="X94" s="26" t="s">
        <v>248</v>
      </c>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t="s">
        <v>200</v>
      </c>
      <c r="AX94" s="26" t="str">
        <f>+VLOOKUP(AW94,Listas!$L$2:$M$8,2,FALSE)</f>
        <v>NA</v>
      </c>
      <c r="AY94" s="26" t="s">
        <v>200</v>
      </c>
      <c r="AZ94" s="26" t="s">
        <v>153</v>
      </c>
      <c r="BA94" s="26" t="str">
        <f>+VLOOKUP(AZ94,Listas!$AA$2:$AB$10,2,FALSE)</f>
        <v>OAPCR</v>
      </c>
      <c r="BB94" s="26" t="s">
        <v>168</v>
      </c>
      <c r="BC94" s="69" t="s">
        <v>1035</v>
      </c>
      <c r="BD94" s="93">
        <v>43921</v>
      </c>
      <c r="BE94" s="69"/>
      <c r="BF94" s="93">
        <f t="shared" si="6"/>
        <v>43845</v>
      </c>
      <c r="BG94" s="93">
        <f t="shared" si="7"/>
        <v>43876</v>
      </c>
      <c r="BH94" s="69" t="str">
        <f>+IF(OR(BG94&lt;=Listas!$AH$2,BF94&lt;=Listas!$AH$2),"Programado","No programado")</f>
        <v>Programado</v>
      </c>
      <c r="BI94" s="69" t="s">
        <v>1297</v>
      </c>
      <c r="BJ94" s="69" t="s">
        <v>1273</v>
      </c>
      <c r="BK94" s="69" t="str">
        <f t="shared" si="8"/>
        <v>Listado Maestro de Documentos actualizado y publicado (Interna)</v>
      </c>
      <c r="BL94" s="69" t="s">
        <v>1298</v>
      </c>
      <c r="BM94" s="69" t="str">
        <f>+IF(OR(AND(BG94&gt;Listas!$AH$2,BG94&lt;=Listas!$AH$3),AND(BF94&lt;=Listas!$AH$3,BG94&gt;=Listas!$AH$3)),"Programado","No programado")</f>
        <v>No programado</v>
      </c>
      <c r="BN94" s="69"/>
      <c r="BO94" s="69"/>
      <c r="BP94" s="69" t="str">
        <f t="shared" si="9"/>
        <v/>
      </c>
      <c r="BQ94" s="69"/>
      <c r="BR94" s="69" t="str">
        <f>+IF(OR(AND(BG94&gt;Listas!$AH$3,BG94&lt;=Listas!$AH$4),AND(BF94&lt;=Listas!$AH$4,BG94&gt;=Listas!$AH$4)),"Programado","No programado")</f>
        <v>No programado</v>
      </c>
      <c r="BS94" s="69"/>
      <c r="BT94" s="69"/>
      <c r="BU94" s="69" t="str">
        <f t="shared" si="10"/>
        <v/>
      </c>
      <c r="BV94" s="69"/>
      <c r="BW94" s="69" t="str">
        <f>IF(BG94&gt;Listas!$AH$4,"Programado","No programado")</f>
        <v>No programado</v>
      </c>
      <c r="BX94" s="69"/>
      <c r="BY94" s="69"/>
      <c r="BZ94" s="69" t="str">
        <f t="shared" si="11"/>
        <v/>
      </c>
      <c r="CA94" s="69"/>
    </row>
    <row r="95" spans="1:79" ht="61.5" customHeight="1" x14ac:dyDescent="0.25">
      <c r="A95" s="59"/>
      <c r="B95" s="26" t="s">
        <v>27</v>
      </c>
      <c r="C95" s="26" t="s">
        <v>79</v>
      </c>
      <c r="D95" s="26" t="s">
        <v>94</v>
      </c>
      <c r="E95" s="26" t="s">
        <v>80</v>
      </c>
      <c r="F95" s="26" t="s">
        <v>33</v>
      </c>
      <c r="G95" s="26" t="s">
        <v>446</v>
      </c>
      <c r="H95" s="26" t="s">
        <v>1164</v>
      </c>
      <c r="I95" s="26" t="s">
        <v>1006</v>
      </c>
      <c r="J95" s="26" t="s">
        <v>1007</v>
      </c>
      <c r="K95" s="26" t="s">
        <v>444</v>
      </c>
      <c r="L95" s="26" t="s">
        <v>407</v>
      </c>
      <c r="M95" s="26" t="s">
        <v>1181</v>
      </c>
      <c r="N95" s="51">
        <v>43941</v>
      </c>
      <c r="O95" s="51">
        <v>43987</v>
      </c>
      <c r="P95" s="29">
        <v>240000000</v>
      </c>
      <c r="Q95" s="26" t="s">
        <v>445</v>
      </c>
      <c r="R95" s="26">
        <v>40</v>
      </c>
      <c r="S95" s="26"/>
      <c r="T95" s="26"/>
      <c r="U95" s="26" t="s">
        <v>248</v>
      </c>
      <c r="V95" s="26"/>
      <c r="W95" s="26"/>
      <c r="X95" s="26"/>
      <c r="Y95" s="26"/>
      <c r="Z95" s="26"/>
      <c r="AA95" s="26"/>
      <c r="AB95" s="26"/>
      <c r="AC95" s="26"/>
      <c r="AD95" s="26"/>
      <c r="AE95" s="26"/>
      <c r="AF95" s="26"/>
      <c r="AG95" s="26"/>
      <c r="AH95" s="26"/>
      <c r="AI95" s="26"/>
      <c r="AJ95" s="26"/>
      <c r="AK95" s="26"/>
      <c r="AL95" s="26"/>
      <c r="AM95" s="26" t="s">
        <v>248</v>
      </c>
      <c r="AN95" s="26" t="s">
        <v>248</v>
      </c>
      <c r="AO95" s="26"/>
      <c r="AP95" s="26"/>
      <c r="AQ95" s="26"/>
      <c r="AR95" s="26"/>
      <c r="AS95" s="26"/>
      <c r="AT95" s="26"/>
      <c r="AU95" s="26"/>
      <c r="AV95" s="26"/>
      <c r="AW95" s="26" t="s">
        <v>200</v>
      </c>
      <c r="AX95" s="26" t="s">
        <v>201</v>
      </c>
      <c r="AY95" s="26" t="s">
        <v>200</v>
      </c>
      <c r="AZ95" s="26" t="s">
        <v>127</v>
      </c>
      <c r="BA95" s="26" t="s">
        <v>160</v>
      </c>
      <c r="BB95" s="26" t="s">
        <v>130</v>
      </c>
      <c r="BC95" s="69" t="s">
        <v>1033</v>
      </c>
      <c r="BD95" s="69"/>
      <c r="BE95" s="69"/>
      <c r="BF95" s="93">
        <f t="shared" si="6"/>
        <v>43941</v>
      </c>
      <c r="BG95" s="93">
        <f t="shared" si="7"/>
        <v>43987</v>
      </c>
      <c r="BH95" s="69" t="str">
        <f>+IF(OR(BG95&lt;=Listas!$AH$2,BF95&lt;=Listas!$AH$2),"Programado","No programado")</f>
        <v>No programado</v>
      </c>
      <c r="BI95" s="69"/>
      <c r="BJ95" s="69"/>
      <c r="BK95" s="69" t="str">
        <f t="shared" si="8"/>
        <v/>
      </c>
      <c r="BL95" s="69"/>
      <c r="BM95" s="69" t="str">
        <f>+IF(OR(AND(BG95&gt;Listas!$AH$2,BG95&lt;=Listas!$AH$3),AND(BF95&lt;=Listas!$AH$3,BG95&gt;=Listas!$AH$3)),"Programado","No programado")</f>
        <v>Programado</v>
      </c>
      <c r="BN95" s="69"/>
      <c r="BO95" s="69"/>
      <c r="BP95" s="69" t="str">
        <f t="shared" si="9"/>
        <v>Diagnóstico institucional de la Gestión del Talento Humano y estudio de cargas laborales</v>
      </c>
      <c r="BQ95" s="69"/>
      <c r="BR95" s="69" t="str">
        <f>+IF(OR(AND(BG95&gt;Listas!$AH$3,BG95&lt;=Listas!$AH$4),AND(BF95&lt;=Listas!$AH$4,BG95&gt;=Listas!$AH$4)),"Programado","No programado")</f>
        <v>No programado</v>
      </c>
      <c r="BS95" s="69"/>
      <c r="BT95" s="69"/>
      <c r="BU95" s="69" t="str">
        <f t="shared" si="10"/>
        <v/>
      </c>
      <c r="BV95" s="69"/>
      <c r="BW95" s="69" t="str">
        <f>IF(BG95&gt;Listas!$AH$4,"Programado","No programado")</f>
        <v>No programado</v>
      </c>
      <c r="BX95" s="69"/>
      <c r="BY95" s="69"/>
      <c r="BZ95" s="69" t="str">
        <f t="shared" si="11"/>
        <v/>
      </c>
      <c r="CA95" s="69"/>
    </row>
    <row r="96" spans="1:79" ht="61.5" customHeight="1" x14ac:dyDescent="0.25">
      <c r="A96" s="59"/>
      <c r="B96" s="26" t="s">
        <v>27</v>
      </c>
      <c r="C96" s="26" t="s">
        <v>79</v>
      </c>
      <c r="D96" s="26" t="s">
        <v>94</v>
      </c>
      <c r="E96" s="26" t="s">
        <v>80</v>
      </c>
      <c r="F96" s="26" t="s">
        <v>33</v>
      </c>
      <c r="G96" s="26" t="s">
        <v>446</v>
      </c>
      <c r="H96" s="26" t="s">
        <v>1164</v>
      </c>
      <c r="I96" s="26" t="s">
        <v>447</v>
      </c>
      <c r="J96" s="26" t="s">
        <v>448</v>
      </c>
      <c r="K96" s="26" t="s">
        <v>449</v>
      </c>
      <c r="L96" s="26" t="s">
        <v>242</v>
      </c>
      <c r="M96" s="26" t="s">
        <v>1181</v>
      </c>
      <c r="N96" s="51">
        <v>43914</v>
      </c>
      <c r="O96" s="51">
        <v>44022</v>
      </c>
      <c r="P96" s="29"/>
      <c r="Q96" s="26"/>
      <c r="R96" s="26">
        <v>60</v>
      </c>
      <c r="S96" s="26"/>
      <c r="T96" s="26"/>
      <c r="U96" s="26" t="s">
        <v>317</v>
      </c>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t="s">
        <v>200</v>
      </c>
      <c r="AX96" s="26" t="s">
        <v>201</v>
      </c>
      <c r="AY96" s="26" t="s">
        <v>200</v>
      </c>
      <c r="AZ96" s="185" t="s">
        <v>153</v>
      </c>
      <c r="BA96" s="26" t="s">
        <v>160</v>
      </c>
      <c r="BB96" s="26" t="s">
        <v>450</v>
      </c>
      <c r="BC96" s="69" t="s">
        <v>1034</v>
      </c>
      <c r="BD96" s="69"/>
      <c r="BE96" s="69"/>
      <c r="BF96" s="93">
        <f t="shared" si="6"/>
        <v>43914</v>
      </c>
      <c r="BG96" s="93">
        <f t="shared" si="7"/>
        <v>44022</v>
      </c>
      <c r="BH96" s="69" t="str">
        <f>+IF(OR(BG96&lt;=Listas!$AH$2,BF96&lt;=Listas!$AH$2),"Programado","No programado")</f>
        <v>Programado</v>
      </c>
      <c r="BI96" s="69" t="s">
        <v>1322</v>
      </c>
      <c r="BJ96" s="69" t="s">
        <v>1323</v>
      </c>
      <c r="BK96" s="69" t="str">
        <f t="shared" si="8"/>
        <v>Estudio técnico de rediseño institucional entregado al DAFP
Borrador de Decretos de restructuración
Borrador de Manual de funciones
Oficios presentados a las instancias pertinentes</v>
      </c>
      <c r="BL96" s="69" t="s">
        <v>1324</v>
      </c>
      <c r="BM96" s="69" t="str">
        <f>+IF(OR(AND(BG96&gt;Listas!$AH$2,BG96&lt;=Listas!$AH$3),AND(BF96&lt;=Listas!$AH$3,BG96&gt;=Listas!$AH$3)),"Programado","No programado")</f>
        <v>Programado</v>
      </c>
      <c r="BN96" s="69"/>
      <c r="BO96" s="69"/>
      <c r="BP96" s="69" t="str">
        <f t="shared" si="9"/>
        <v>Estudio técnico de rediseño institucional entregado al DAFP
Borrador de Decretos de restructuración
Borrador de Manual de funciones
Oficios presentados a las instancias pertinentes</v>
      </c>
      <c r="BQ96" s="69"/>
      <c r="BR96" s="69" t="str">
        <f>+IF(OR(AND(BG96&gt;Listas!$AH$3,BG96&lt;=Listas!$AH$4),AND(BF96&lt;=Listas!$AH$4,BG96&gt;=Listas!$AH$4)),"Programado","No programado")</f>
        <v>Programado</v>
      </c>
      <c r="BS96" s="69"/>
      <c r="BT96" s="69"/>
      <c r="BU96" s="69" t="str">
        <f t="shared" si="10"/>
        <v>Estudio técnico de rediseño institucional entregado al DAFP
Borrador de Decretos de restructuración
Borrador de Manual de funciones
Oficios presentados a las instancias pertinentes</v>
      </c>
      <c r="BV96" s="69"/>
      <c r="BW96" s="69" t="str">
        <f>IF(BG96&gt;Listas!$AH$4,"Programado","No programado")</f>
        <v>No programado</v>
      </c>
      <c r="BX96" s="69"/>
      <c r="BY96" s="69"/>
      <c r="BZ96" s="69" t="str">
        <f t="shared" si="11"/>
        <v/>
      </c>
      <c r="CA96" s="69"/>
    </row>
    <row r="97" spans="1:79" ht="61.5" customHeight="1" x14ac:dyDescent="0.25">
      <c r="A97" s="57"/>
      <c r="B97" s="25" t="s">
        <v>52</v>
      </c>
      <c r="C97" s="38" t="s">
        <v>81</v>
      </c>
      <c r="D97" s="25" t="s">
        <v>61</v>
      </c>
      <c r="E97" s="38" t="s">
        <v>89</v>
      </c>
      <c r="F97" s="25" t="s">
        <v>817</v>
      </c>
      <c r="G97" s="25" t="s">
        <v>828</v>
      </c>
      <c r="H97" s="23" t="s">
        <v>1182</v>
      </c>
      <c r="I97" s="25" t="s">
        <v>829</v>
      </c>
      <c r="J97" s="25" t="s">
        <v>829</v>
      </c>
      <c r="K97" s="26" t="s">
        <v>828</v>
      </c>
      <c r="L97" s="25" t="s">
        <v>1013</v>
      </c>
      <c r="M97" s="25" t="s">
        <v>816</v>
      </c>
      <c r="N97" s="43">
        <v>43922</v>
      </c>
      <c r="O97" s="43">
        <v>44012</v>
      </c>
      <c r="P97" s="19"/>
      <c r="Q97" s="23" t="s">
        <v>816</v>
      </c>
      <c r="R97" s="23">
        <v>100</v>
      </c>
      <c r="S97" s="25"/>
      <c r="T97" s="25"/>
      <c r="U97" s="25"/>
      <c r="V97" s="25"/>
      <c r="W97" s="25"/>
      <c r="X97" s="25" t="s">
        <v>248</v>
      </c>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t="s">
        <v>200</v>
      </c>
      <c r="AX97" s="25"/>
      <c r="AY97" s="25" t="s">
        <v>200</v>
      </c>
      <c r="AZ97" s="25" t="s">
        <v>145</v>
      </c>
      <c r="BA97" s="25"/>
      <c r="BB97" s="26" t="s">
        <v>816</v>
      </c>
      <c r="BC97" s="69" t="s">
        <v>1033</v>
      </c>
      <c r="BD97" s="69"/>
      <c r="BE97" s="69"/>
      <c r="BF97" s="93">
        <f t="shared" si="6"/>
        <v>43922</v>
      </c>
      <c r="BG97" s="93">
        <f t="shared" si="7"/>
        <v>44012</v>
      </c>
      <c r="BH97" s="69" t="str">
        <f>+IF(OR(BG97&lt;=Listas!$AH$2,BF97&lt;=Listas!$AH$2),"Programado","No programado")</f>
        <v>No programado</v>
      </c>
      <c r="BI97" s="69"/>
      <c r="BJ97" s="69"/>
      <c r="BK97" s="69" t="str">
        <f t="shared" si="8"/>
        <v/>
      </c>
      <c r="BL97" s="69"/>
      <c r="BM97" s="69" t="str">
        <f>+IF(OR(AND(BG97&gt;Listas!$AH$2,BG97&lt;=Listas!$AH$3),AND(BF97&lt;=Listas!$AH$3,BG97&gt;=Listas!$AH$3)),"Programado","No programado")</f>
        <v>Programado</v>
      </c>
      <c r="BN97" s="69"/>
      <c r="BO97" s="69"/>
      <c r="BP97" s="69" t="str">
        <f t="shared" si="9"/>
        <v>Contratos suscritos con las firmas  seleccionadas</v>
      </c>
      <c r="BQ97" s="69"/>
      <c r="BR97" s="69" t="str">
        <f>+IF(OR(AND(BG97&gt;Listas!$AH$3,BG97&lt;=Listas!$AH$4),AND(BF97&lt;=Listas!$AH$4,BG97&gt;=Listas!$AH$4)),"Programado","No programado")</f>
        <v>No programado</v>
      </c>
      <c r="BS97" s="69"/>
      <c r="BT97" s="69"/>
      <c r="BU97" s="69" t="str">
        <f t="shared" si="10"/>
        <v/>
      </c>
      <c r="BV97" s="69"/>
      <c r="BW97" s="69" t="str">
        <f>IF(BG97&gt;Listas!$AH$4,"Programado","No programado")</f>
        <v>No programado</v>
      </c>
      <c r="BX97" s="69"/>
      <c r="BY97" s="69"/>
      <c r="BZ97" s="69" t="str">
        <f t="shared" si="11"/>
        <v/>
      </c>
      <c r="CA97" s="69"/>
    </row>
    <row r="98" spans="1:79" ht="61.5" customHeight="1" x14ac:dyDescent="0.25">
      <c r="A98" s="57"/>
      <c r="B98" s="25" t="s">
        <v>52</v>
      </c>
      <c r="C98" s="38" t="s">
        <v>81</v>
      </c>
      <c r="D98" s="25" t="s">
        <v>61</v>
      </c>
      <c r="E98" s="38" t="s">
        <v>89</v>
      </c>
      <c r="F98" s="25" t="s">
        <v>817</v>
      </c>
      <c r="G98" s="25" t="s">
        <v>830</v>
      </c>
      <c r="H98" s="23" t="s">
        <v>1182</v>
      </c>
      <c r="I98" s="25" t="s">
        <v>831</v>
      </c>
      <c r="J98" s="25" t="s">
        <v>832</v>
      </c>
      <c r="K98" s="26" t="s">
        <v>833</v>
      </c>
      <c r="L98" s="25" t="s">
        <v>884</v>
      </c>
      <c r="M98" s="25" t="s">
        <v>816</v>
      </c>
      <c r="N98" s="3">
        <v>44013</v>
      </c>
      <c r="O98" s="3">
        <v>44408</v>
      </c>
      <c r="P98" s="19">
        <v>72741274939.956497</v>
      </c>
      <c r="Q98" s="23" t="s">
        <v>895</v>
      </c>
      <c r="R98" s="23">
        <v>100</v>
      </c>
      <c r="S98" s="25"/>
      <c r="T98" s="25"/>
      <c r="U98" s="25"/>
      <c r="V98" s="25"/>
      <c r="W98" s="25"/>
      <c r="X98" s="25" t="s">
        <v>248</v>
      </c>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t="s">
        <v>200</v>
      </c>
      <c r="AX98" s="25" t="s">
        <v>201</v>
      </c>
      <c r="AY98" s="25" t="s">
        <v>200</v>
      </c>
      <c r="AZ98" s="25" t="s">
        <v>145</v>
      </c>
      <c r="BA98" s="25" t="s">
        <v>163</v>
      </c>
      <c r="BB98" s="26" t="s">
        <v>816</v>
      </c>
      <c r="BC98" s="69" t="s">
        <v>1033</v>
      </c>
      <c r="BD98" s="69"/>
      <c r="BE98" s="69"/>
      <c r="BF98" s="93">
        <f t="shared" si="6"/>
        <v>44013</v>
      </c>
      <c r="BG98" s="93">
        <f t="shared" si="7"/>
        <v>44408</v>
      </c>
      <c r="BH98" s="69" t="str">
        <f>+IF(OR(BG98&lt;=Listas!$AH$2,BF98&lt;=Listas!$AH$2),"Programado","No programado")</f>
        <v>No programado</v>
      </c>
      <c r="BI98" s="69"/>
      <c r="BJ98" s="69"/>
      <c r="BK98" s="69" t="str">
        <f t="shared" si="8"/>
        <v/>
      </c>
      <c r="BL98" s="69"/>
      <c r="BM98" s="69" t="str">
        <f>+IF(OR(AND(BG98&gt;Listas!$AH$2,BG98&lt;=Listas!$AH$3),AND(BF98&lt;=Listas!$AH$3,BG98&gt;=Listas!$AH$3)),"Programado","No programado")</f>
        <v>No programado</v>
      </c>
      <c r="BN98" s="69"/>
      <c r="BO98" s="69"/>
      <c r="BP98" s="69" t="str">
        <f t="shared" si="9"/>
        <v/>
      </c>
      <c r="BQ98" s="69"/>
      <c r="BR98" s="69" t="str">
        <f>+IF(OR(AND(BG98&gt;Listas!$AH$3,BG98&lt;=Listas!$AH$4),AND(BF98&lt;=Listas!$AH$4,BG98&gt;=Listas!$AH$4)),"Programado","No programado")</f>
        <v>Programado</v>
      </c>
      <c r="BS98" s="69"/>
      <c r="BT98" s="69"/>
      <c r="BU98" s="69" t="str">
        <f t="shared" si="10"/>
        <v xml:space="preserve">Certificaciones de resultados de auditoria; Certificaciones de interventoria; </v>
      </c>
      <c r="BV98" s="69"/>
      <c r="BW98" s="69" t="str">
        <f>IF(BG98&gt;Listas!$AH$4,"Programado","No programado")</f>
        <v>Programado</v>
      </c>
      <c r="BX98" s="69"/>
      <c r="BY98" s="69"/>
      <c r="BZ98" s="69" t="str">
        <f t="shared" si="11"/>
        <v xml:space="preserve">Certificaciones de resultados de auditoria; Certificaciones de interventoria; </v>
      </c>
      <c r="CA98" s="69"/>
    </row>
    <row r="99" spans="1:79" ht="61.5" customHeight="1" x14ac:dyDescent="0.25">
      <c r="A99" s="57"/>
      <c r="B99" s="25" t="s">
        <v>52</v>
      </c>
      <c r="C99" s="38" t="s">
        <v>81</v>
      </c>
      <c r="D99" s="25" t="s">
        <v>61</v>
      </c>
      <c r="E99" s="38" t="s">
        <v>89</v>
      </c>
      <c r="F99" s="25" t="s">
        <v>817</v>
      </c>
      <c r="G99" s="42" t="s">
        <v>822</v>
      </c>
      <c r="H99" s="23" t="s">
        <v>1182</v>
      </c>
      <c r="I99" s="25" t="s">
        <v>823</v>
      </c>
      <c r="J99" s="25" t="s">
        <v>824</v>
      </c>
      <c r="K99" s="26" t="s">
        <v>825</v>
      </c>
      <c r="L99" s="25" t="s">
        <v>1011</v>
      </c>
      <c r="M99" s="25" t="s">
        <v>816</v>
      </c>
      <c r="N99" s="3">
        <v>43862</v>
      </c>
      <c r="O99" s="3">
        <v>43922</v>
      </c>
      <c r="P99" s="19"/>
      <c r="Q99" s="23" t="s">
        <v>816</v>
      </c>
      <c r="R99" s="23">
        <v>100</v>
      </c>
      <c r="S99" s="25"/>
      <c r="T99" s="25"/>
      <c r="U99" s="25"/>
      <c r="V99" s="25"/>
      <c r="W99" s="25"/>
      <c r="X99" s="25" t="s">
        <v>248</v>
      </c>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t="s">
        <v>200</v>
      </c>
      <c r="AX99" s="25" t="s">
        <v>201</v>
      </c>
      <c r="AY99" s="25" t="s">
        <v>200</v>
      </c>
      <c r="AZ99" s="25" t="s">
        <v>145</v>
      </c>
      <c r="BA99" s="25" t="s">
        <v>163</v>
      </c>
      <c r="BB99" s="26" t="s">
        <v>816</v>
      </c>
      <c r="BC99" s="69" t="s">
        <v>1034</v>
      </c>
      <c r="BD99" s="69"/>
      <c r="BE99" s="69"/>
      <c r="BF99" s="93">
        <f t="shared" si="6"/>
        <v>43862</v>
      </c>
      <c r="BG99" s="93">
        <f t="shared" si="7"/>
        <v>43922</v>
      </c>
      <c r="BH99" s="69" t="str">
        <f>+IF(OR(BG99&lt;=Listas!$AH$2,BF99&lt;=Listas!$AH$2),"Programado","No programado")</f>
        <v>Programado</v>
      </c>
      <c r="BI99" s="161" t="s">
        <v>1404</v>
      </c>
      <c r="BJ99" s="161"/>
      <c r="BK99" s="161" t="str">
        <f t="shared" si="8"/>
        <v>Manual Operativo</v>
      </c>
      <c r="BL99" s="161" t="s">
        <v>1405</v>
      </c>
      <c r="BM99" s="69" t="str">
        <f>+IF(OR(AND(BG99&gt;Listas!$AH$2,BG99&lt;=Listas!$AH$3),AND(BF99&lt;=Listas!$AH$3,BG99&gt;=Listas!$AH$3)),"Programado","No programado")</f>
        <v>Programado</v>
      </c>
      <c r="BN99" s="69"/>
      <c r="BO99" s="69"/>
      <c r="BP99" s="69" t="str">
        <f t="shared" si="9"/>
        <v>Manual Operativo</v>
      </c>
      <c r="BQ99" s="69"/>
      <c r="BR99" s="69" t="str">
        <f>+IF(OR(AND(BG99&gt;Listas!$AH$3,BG99&lt;=Listas!$AH$4),AND(BF99&lt;=Listas!$AH$4,BG99&gt;=Listas!$AH$4)),"Programado","No programado")</f>
        <v>No programado</v>
      </c>
      <c r="BS99" s="69"/>
      <c r="BT99" s="69"/>
      <c r="BU99" s="69" t="str">
        <f t="shared" si="10"/>
        <v/>
      </c>
      <c r="BV99" s="69"/>
      <c r="BW99" s="69" t="str">
        <f>IF(BG99&gt;Listas!$AH$4,"Programado","No programado")</f>
        <v>No programado</v>
      </c>
      <c r="BX99" s="69"/>
      <c r="BY99" s="69"/>
      <c r="BZ99" s="69" t="str">
        <f t="shared" si="11"/>
        <v/>
      </c>
      <c r="CA99" s="69"/>
    </row>
    <row r="100" spans="1:79" ht="61.5" customHeight="1" x14ac:dyDescent="0.25">
      <c r="A100" s="57"/>
      <c r="B100" s="25" t="s">
        <v>52</v>
      </c>
      <c r="C100" s="38" t="s">
        <v>81</v>
      </c>
      <c r="D100" s="25" t="s">
        <v>61</v>
      </c>
      <c r="E100" s="38" t="s">
        <v>89</v>
      </c>
      <c r="F100" s="25" t="s">
        <v>817</v>
      </c>
      <c r="G100" s="42" t="s">
        <v>818</v>
      </c>
      <c r="H100" s="23" t="s">
        <v>1182</v>
      </c>
      <c r="I100" s="42" t="s">
        <v>819</v>
      </c>
      <c r="J100" s="25" t="s">
        <v>820</v>
      </c>
      <c r="K100" s="26" t="s">
        <v>821</v>
      </c>
      <c r="L100" s="25" t="s">
        <v>1010</v>
      </c>
      <c r="M100" s="25" t="s">
        <v>816</v>
      </c>
      <c r="N100" s="3">
        <v>43862</v>
      </c>
      <c r="O100" s="3">
        <v>43922</v>
      </c>
      <c r="P100" s="19"/>
      <c r="Q100" s="23" t="s">
        <v>816</v>
      </c>
      <c r="R100" s="23">
        <v>100</v>
      </c>
      <c r="S100" s="25"/>
      <c r="T100" s="25"/>
      <c r="U100" s="25"/>
      <c r="V100" s="25"/>
      <c r="W100" s="25"/>
      <c r="X100" s="25" t="s">
        <v>248</v>
      </c>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t="s">
        <v>200</v>
      </c>
      <c r="AX100" s="25" t="s">
        <v>201</v>
      </c>
      <c r="AY100" s="25" t="s">
        <v>200</v>
      </c>
      <c r="AZ100" s="25" t="s">
        <v>145</v>
      </c>
      <c r="BA100" s="25" t="s">
        <v>163</v>
      </c>
      <c r="BB100" s="26" t="s">
        <v>816</v>
      </c>
      <c r="BC100" s="69" t="s">
        <v>1033</v>
      </c>
      <c r="BD100" s="69"/>
      <c r="BE100" s="69"/>
      <c r="BF100" s="93">
        <f t="shared" si="6"/>
        <v>43862</v>
      </c>
      <c r="BG100" s="93">
        <f t="shared" si="7"/>
        <v>43922</v>
      </c>
      <c r="BH100" s="69" t="str">
        <f>+IF(OR(BG100&lt;=Listas!$AH$2,BF100&lt;=Listas!$AH$2),"Programado","No programado")</f>
        <v>Programado</v>
      </c>
      <c r="BI100" s="175" t="s">
        <v>1467</v>
      </c>
      <c r="BJ100" s="161"/>
      <c r="BK100" s="161" t="str">
        <f t="shared" si="8"/>
        <v>Acto administrativo expedido por la ADRES</v>
      </c>
      <c r="BL100" s="161"/>
      <c r="BM100" s="69" t="str">
        <f>+IF(OR(AND(BG100&gt;Listas!$AH$2,BG100&lt;=Listas!$AH$3),AND(BF100&lt;=Listas!$AH$3,BG100&gt;=Listas!$AH$3)),"Programado","No programado")</f>
        <v>Programado</v>
      </c>
      <c r="BN100" s="69"/>
      <c r="BO100" s="69"/>
      <c r="BP100" s="69" t="str">
        <f t="shared" si="9"/>
        <v>Acto administrativo expedido por la ADRES</v>
      </c>
      <c r="BQ100" s="69"/>
      <c r="BR100" s="69" t="str">
        <f>+IF(OR(AND(BG100&gt;Listas!$AH$3,BG100&lt;=Listas!$AH$4),AND(BF100&lt;=Listas!$AH$4,BG100&gt;=Listas!$AH$4)),"Programado","No programado")</f>
        <v>No programado</v>
      </c>
      <c r="BS100" s="69"/>
      <c r="BT100" s="69"/>
      <c r="BU100" s="69" t="str">
        <f t="shared" si="10"/>
        <v/>
      </c>
      <c r="BV100" s="69"/>
      <c r="BW100" s="69" t="str">
        <f>IF(BG100&gt;Listas!$AH$4,"Programado","No programado")</f>
        <v>No programado</v>
      </c>
      <c r="BX100" s="69"/>
      <c r="BY100" s="69"/>
      <c r="BZ100" s="69" t="str">
        <f t="shared" si="11"/>
        <v/>
      </c>
      <c r="CA100" s="69"/>
    </row>
    <row r="101" spans="1:79" ht="61.5" customHeight="1" x14ac:dyDescent="0.25">
      <c r="A101" s="57"/>
      <c r="B101" s="25" t="s">
        <v>52</v>
      </c>
      <c r="C101" s="38" t="s">
        <v>81</v>
      </c>
      <c r="D101" s="25" t="s">
        <v>61</v>
      </c>
      <c r="E101" s="38" t="s">
        <v>89</v>
      </c>
      <c r="F101" s="25" t="s">
        <v>817</v>
      </c>
      <c r="G101" s="42" t="s">
        <v>826</v>
      </c>
      <c r="H101" s="23" t="s">
        <v>1182</v>
      </c>
      <c r="I101" s="25" t="s">
        <v>558</v>
      </c>
      <c r="J101" s="25" t="s">
        <v>558</v>
      </c>
      <c r="K101" s="26" t="s">
        <v>827</v>
      </c>
      <c r="L101" s="25" t="s">
        <v>1012</v>
      </c>
      <c r="M101" s="25" t="s">
        <v>816</v>
      </c>
      <c r="N101" s="3">
        <v>43862</v>
      </c>
      <c r="O101" s="3">
        <v>43922</v>
      </c>
      <c r="P101" s="19"/>
      <c r="Q101" s="23" t="s">
        <v>816</v>
      </c>
      <c r="R101" s="23">
        <v>100</v>
      </c>
      <c r="S101" s="25"/>
      <c r="T101" s="25"/>
      <c r="U101" s="25"/>
      <c r="V101" s="25"/>
      <c r="W101" s="25"/>
      <c r="X101" s="25" t="s">
        <v>248</v>
      </c>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t="s">
        <v>145</v>
      </c>
      <c r="BA101" s="25"/>
      <c r="BB101" s="26" t="s">
        <v>816</v>
      </c>
      <c r="BC101" s="69" t="s">
        <v>1034</v>
      </c>
      <c r="BD101" s="69"/>
      <c r="BE101" s="69"/>
      <c r="BF101" s="93">
        <f t="shared" si="6"/>
        <v>43862</v>
      </c>
      <c r="BG101" s="93">
        <f t="shared" si="7"/>
        <v>43922</v>
      </c>
      <c r="BH101" s="69" t="str">
        <f>+IF(OR(BG101&lt;=Listas!$AH$2,BF101&lt;=Listas!$AH$2),"Programado","No programado")</f>
        <v>Programado</v>
      </c>
      <c r="BI101" s="161" t="s">
        <v>1406</v>
      </c>
      <c r="BJ101" s="161" t="s">
        <v>1407</v>
      </c>
      <c r="BK101" s="161" t="str">
        <f t="shared" si="8"/>
        <v>Tablas de referencia de los servicios y tecnologías no financiadas con la UPC y de los servicios excluidos elaborados y aprobadas.</v>
      </c>
      <c r="BL101" s="161" t="s">
        <v>1408</v>
      </c>
      <c r="BM101" s="69" t="str">
        <f>+IF(OR(AND(BG101&gt;Listas!$AH$2,BG101&lt;=Listas!$AH$3),AND(BF101&lt;=Listas!$AH$3,BG101&gt;=Listas!$AH$3)),"Programado","No programado")</f>
        <v>Programado</v>
      </c>
      <c r="BN101" s="69"/>
      <c r="BO101" s="69"/>
      <c r="BP101" s="69" t="str">
        <f t="shared" si="9"/>
        <v>Tablas de referencia de los servicios y tecnologías no financiadas con la UPC y de los servicios excluidos elaborados y aprobadas.</v>
      </c>
      <c r="BQ101" s="69"/>
      <c r="BR101" s="69" t="str">
        <f>+IF(OR(AND(BG101&gt;Listas!$AH$3,BG101&lt;=Listas!$AH$4),AND(BF101&lt;=Listas!$AH$4,BG101&gt;=Listas!$AH$4)),"Programado","No programado")</f>
        <v>No programado</v>
      </c>
      <c r="BS101" s="69"/>
      <c r="BT101" s="69"/>
      <c r="BU101" s="69" t="str">
        <f t="shared" si="10"/>
        <v/>
      </c>
      <c r="BV101" s="69"/>
      <c r="BW101" s="69" t="str">
        <f>IF(BG101&gt;Listas!$AH$4,"Programado","No programado")</f>
        <v>No programado</v>
      </c>
      <c r="BX101" s="69"/>
      <c r="BY101" s="69"/>
      <c r="BZ101" s="69" t="str">
        <f t="shared" si="11"/>
        <v/>
      </c>
      <c r="CA101" s="69"/>
    </row>
    <row r="102" spans="1:79" ht="61.5" customHeight="1" x14ac:dyDescent="0.25">
      <c r="A102" s="59" t="s">
        <v>751</v>
      </c>
      <c r="B102" s="26" t="s">
        <v>52</v>
      </c>
      <c r="C102" s="26" t="s">
        <v>53</v>
      </c>
      <c r="D102" s="26" t="s">
        <v>35</v>
      </c>
      <c r="E102" s="26" t="str">
        <f>+VLOOKUP(D102,[1]Listas!$E$1:$F$11,2,FALSE)</f>
        <v>ObjDos</v>
      </c>
      <c r="F102" s="26" t="s">
        <v>221</v>
      </c>
      <c r="G102" s="26" t="s">
        <v>553</v>
      </c>
      <c r="H102" s="26" t="s">
        <v>466</v>
      </c>
      <c r="I102" s="26" t="s">
        <v>554</v>
      </c>
      <c r="J102" s="26" t="s">
        <v>555</v>
      </c>
      <c r="K102" s="49" t="s">
        <v>556</v>
      </c>
      <c r="L102" s="26" t="s">
        <v>933</v>
      </c>
      <c r="M102" s="26" t="s">
        <v>911</v>
      </c>
      <c r="N102" s="28">
        <v>43893</v>
      </c>
      <c r="O102" s="28">
        <v>44104</v>
      </c>
      <c r="P102" s="29"/>
      <c r="Q102" s="26"/>
      <c r="R102" s="49">
        <v>100</v>
      </c>
      <c r="S102" s="26"/>
      <c r="T102" s="26"/>
      <c r="U102" s="26"/>
      <c r="V102" s="26"/>
      <c r="W102" s="26"/>
      <c r="X102" s="26" t="s">
        <v>317</v>
      </c>
      <c r="Y102" s="26"/>
      <c r="Z102" s="26" t="s">
        <v>317</v>
      </c>
      <c r="AA102" s="26"/>
      <c r="AB102" s="26"/>
      <c r="AC102" s="26" t="s">
        <v>317</v>
      </c>
      <c r="AD102" s="26"/>
      <c r="AE102" s="26"/>
      <c r="AF102" s="26"/>
      <c r="AG102" s="26"/>
      <c r="AH102" s="26"/>
      <c r="AI102" s="26"/>
      <c r="AJ102" s="26"/>
      <c r="AK102" s="49" t="s">
        <v>317</v>
      </c>
      <c r="AL102" s="26"/>
      <c r="AM102" s="26"/>
      <c r="AN102" s="26"/>
      <c r="AO102" s="26"/>
      <c r="AP102" s="26"/>
      <c r="AQ102" s="26"/>
      <c r="AR102" s="26"/>
      <c r="AS102" s="26" t="s">
        <v>317</v>
      </c>
      <c r="AT102" s="26"/>
      <c r="AU102" s="49"/>
      <c r="AV102" s="26"/>
      <c r="AW102" s="26" t="s">
        <v>200</v>
      </c>
      <c r="AX102" s="26" t="str">
        <f>+VLOOKUP(AW102,[1]Listas!$L$2:$M$8,2,FALSE)</f>
        <v>NA</v>
      </c>
      <c r="AY102" s="26" t="s">
        <v>200</v>
      </c>
      <c r="AZ102" s="26" t="s">
        <v>149</v>
      </c>
      <c r="BA102" s="26" t="str">
        <f>+VLOOKUP(AZ102,[1]Listas!$AA$2:$AB$10,2,FALSE)</f>
        <v>DTIC</v>
      </c>
      <c r="BB102" s="26" t="s">
        <v>151</v>
      </c>
      <c r="BC102" s="69" t="s">
        <v>1034</v>
      </c>
      <c r="BD102" s="69"/>
      <c r="BE102" s="69"/>
      <c r="BF102" s="93">
        <f t="shared" si="6"/>
        <v>43893</v>
      </c>
      <c r="BG102" s="93">
        <f t="shared" si="7"/>
        <v>44104</v>
      </c>
      <c r="BH102" s="69" t="str">
        <f>+IF(OR(BG102&lt;=Listas!$AH$2,BF102&lt;=Listas!$AH$2),"Programado","No programado")</f>
        <v>Programado</v>
      </c>
      <c r="BI102" s="69" t="s">
        <v>1370</v>
      </c>
      <c r="BJ102" s="69" t="s">
        <v>1331</v>
      </c>
      <c r="BK102" s="69" t="str">
        <f t="shared" si="8"/>
        <v>Requerimientos funcionales y tecnológicos de Interoperabilidad identificados</v>
      </c>
      <c r="BL102" s="69" t="s">
        <v>1341</v>
      </c>
      <c r="BM102" s="69" t="str">
        <f>+IF(OR(AND(BG102&gt;Listas!$AH$2,BG102&lt;=Listas!$AH$3),AND(BF102&lt;=Listas!$AH$3,BG102&gt;=Listas!$AH$3)),"Programado","No programado")</f>
        <v>Programado</v>
      </c>
      <c r="BN102" s="69"/>
      <c r="BO102" s="69"/>
      <c r="BP102" s="69" t="str">
        <f t="shared" si="9"/>
        <v>Requerimientos funcionales y tecnológicos de Interoperabilidad identificados</v>
      </c>
      <c r="BQ102" s="69"/>
      <c r="BR102" s="69" t="str">
        <f>+IF(OR(AND(BG102&gt;Listas!$AH$3,BG102&lt;=Listas!$AH$4),AND(BF102&lt;=Listas!$AH$4,BG102&gt;=Listas!$AH$4)),"Programado","No programado")</f>
        <v>Programado</v>
      </c>
      <c r="BS102" s="69"/>
      <c r="BT102" s="69"/>
      <c r="BU102" s="69" t="str">
        <f t="shared" si="10"/>
        <v>Requerimientos funcionales y tecnológicos de Interoperabilidad identificados</v>
      </c>
      <c r="BV102" s="69"/>
      <c r="BW102" s="69" t="str">
        <f>IF(BG102&gt;Listas!$AH$4,"Programado","No programado")</f>
        <v>No programado</v>
      </c>
      <c r="BX102" s="69"/>
      <c r="BY102" s="69"/>
      <c r="BZ102" s="69" t="str">
        <f t="shared" si="11"/>
        <v/>
      </c>
      <c r="CA102" s="69"/>
    </row>
    <row r="103" spans="1:79" ht="61.5" customHeight="1" x14ac:dyDescent="0.25">
      <c r="A103" s="59"/>
      <c r="B103" s="26" t="s">
        <v>52</v>
      </c>
      <c r="C103" s="26" t="str">
        <f>+VLOOKUP(B103,Listas!$A$2:$B$5,2,FALSE)</f>
        <v>PerDos</v>
      </c>
      <c r="D103" s="26" t="s">
        <v>53</v>
      </c>
      <c r="E103" s="26" t="str">
        <f>+VLOOKUP(D103,Listas!$E$1:$F$11,2,FALSE)</f>
        <v>ObjCuatro</v>
      </c>
      <c r="F103" s="26" t="s">
        <v>225</v>
      </c>
      <c r="G103" s="26" t="s">
        <v>566</v>
      </c>
      <c r="H103" s="26" t="s">
        <v>560</v>
      </c>
      <c r="I103" s="26" t="s">
        <v>567</v>
      </c>
      <c r="J103" s="26" t="s">
        <v>568</v>
      </c>
      <c r="K103" s="26" t="s">
        <v>569</v>
      </c>
      <c r="L103" s="26" t="s">
        <v>564</v>
      </c>
      <c r="M103" s="26" t="s">
        <v>565</v>
      </c>
      <c r="N103" s="51">
        <v>43922</v>
      </c>
      <c r="O103" s="51">
        <v>43981</v>
      </c>
      <c r="P103" s="29"/>
      <c r="Q103" s="26"/>
      <c r="R103" s="49">
        <v>50</v>
      </c>
      <c r="S103" s="26"/>
      <c r="T103" s="26"/>
      <c r="U103" s="26"/>
      <c r="V103" s="26"/>
      <c r="W103" s="26"/>
      <c r="X103" s="26"/>
      <c r="Y103" s="26"/>
      <c r="Z103" s="26"/>
      <c r="AA103" s="26"/>
      <c r="AB103" s="26"/>
      <c r="AC103" s="26"/>
      <c r="AD103" s="26"/>
      <c r="AE103" s="26" t="s">
        <v>248</v>
      </c>
      <c r="AF103" s="26"/>
      <c r="AG103" s="26"/>
      <c r="AH103" s="26"/>
      <c r="AI103" s="26"/>
      <c r="AJ103" s="26"/>
      <c r="AK103" s="26"/>
      <c r="AL103" s="26"/>
      <c r="AM103" s="26"/>
      <c r="AN103" s="26"/>
      <c r="AO103" s="26"/>
      <c r="AP103" s="26"/>
      <c r="AQ103" s="26"/>
      <c r="AR103" s="26"/>
      <c r="AS103" s="26"/>
      <c r="AT103" s="26"/>
      <c r="AU103" s="26"/>
      <c r="AV103" s="26"/>
      <c r="AW103" s="26" t="s">
        <v>200</v>
      </c>
      <c r="AX103" s="26" t="str">
        <f>+VLOOKUP(AW103,Listas!$L$2:$M$8,2,FALSE)</f>
        <v>NA</v>
      </c>
      <c r="AY103" s="26" t="s">
        <v>200</v>
      </c>
      <c r="AZ103" s="26" t="s">
        <v>155</v>
      </c>
      <c r="BA103" s="26" t="str">
        <f>+VLOOKUP(AZ103,Listas!$AA$2:$AB$10,2,FALSE)</f>
        <v>OAJ</v>
      </c>
      <c r="BB103" s="26" t="s">
        <v>157</v>
      </c>
      <c r="BC103" s="69" t="s">
        <v>1033</v>
      </c>
      <c r="BD103" s="93"/>
      <c r="BE103" s="69"/>
      <c r="BF103" s="93">
        <f t="shared" si="6"/>
        <v>43922</v>
      </c>
      <c r="BG103" s="93">
        <f t="shared" si="7"/>
        <v>43981</v>
      </c>
      <c r="BH103" s="69" t="str">
        <f>+IF(OR(BG103&lt;=Listas!$AH$2,BF103&lt;=Listas!$AH$2),"Programado","No programado")</f>
        <v>No programado</v>
      </c>
      <c r="BI103" s="69"/>
      <c r="BJ103" s="69"/>
      <c r="BK103" s="69" t="str">
        <f t="shared" si="8"/>
        <v/>
      </c>
      <c r="BL103" s="69"/>
      <c r="BM103" s="69" t="str">
        <f>+IF(OR(AND(BG103&gt;Listas!$AH$2,BG103&lt;=Listas!$AH$3),AND(BF103&lt;=Listas!$AH$3,BG103&gt;=Listas!$AH$3)),"Programado","No programado")</f>
        <v>Programado</v>
      </c>
      <c r="BN103" s="69"/>
      <c r="BO103" s="69"/>
      <c r="BP103" s="69" t="str">
        <f t="shared" si="9"/>
        <v>Documento que contenga el análisis de los fallos proferidos en el año 2019 e identifique argumentos que podrían ser tenidos en cuenta en las estrategias de defensa</v>
      </c>
      <c r="BQ103" s="69"/>
      <c r="BR103" s="69" t="str">
        <f>+IF(OR(AND(BG103&gt;Listas!$AH$3,BG103&lt;=Listas!$AH$4),AND(BF103&lt;=Listas!$AH$4,BG103&gt;=Listas!$AH$4)),"Programado","No programado")</f>
        <v>No programado</v>
      </c>
      <c r="BS103" s="69"/>
      <c r="BT103" s="69"/>
      <c r="BU103" s="69" t="str">
        <f t="shared" si="10"/>
        <v/>
      </c>
      <c r="BV103" s="69"/>
      <c r="BW103" s="69" t="str">
        <f>IF(BG103&gt;Listas!$AH$4,"Programado","No programado")</f>
        <v>No programado</v>
      </c>
      <c r="BX103" s="69"/>
      <c r="BY103" s="69"/>
      <c r="BZ103" s="69" t="str">
        <f t="shared" si="11"/>
        <v/>
      </c>
      <c r="CA103" s="69"/>
    </row>
    <row r="104" spans="1:79" ht="61.5" customHeight="1" x14ac:dyDescent="0.25">
      <c r="A104" s="59"/>
      <c r="B104" s="26" t="s">
        <v>52</v>
      </c>
      <c r="C104" s="26" t="str">
        <f>+VLOOKUP(B104,Listas!$A$2:$B$5,2,FALSE)</f>
        <v>PerDos</v>
      </c>
      <c r="D104" s="26" t="s">
        <v>53</v>
      </c>
      <c r="E104" s="26" t="str">
        <f>+VLOOKUP(D104,Listas!$E$1:$F$11,2,FALSE)</f>
        <v>ObjCuatro</v>
      </c>
      <c r="F104" s="26" t="s">
        <v>225</v>
      </c>
      <c r="G104" s="26" t="s">
        <v>566</v>
      </c>
      <c r="H104" s="26" t="s">
        <v>560</v>
      </c>
      <c r="I104" s="26" t="s">
        <v>567</v>
      </c>
      <c r="J104" s="26" t="s">
        <v>568</v>
      </c>
      <c r="K104" s="26" t="s">
        <v>570</v>
      </c>
      <c r="L104" s="26" t="s">
        <v>564</v>
      </c>
      <c r="M104" s="26" t="s">
        <v>565</v>
      </c>
      <c r="N104" s="51">
        <v>44135</v>
      </c>
      <c r="O104" s="51">
        <v>44196</v>
      </c>
      <c r="P104" s="29"/>
      <c r="Q104" s="26"/>
      <c r="R104" s="49">
        <v>50</v>
      </c>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t="s">
        <v>200</v>
      </c>
      <c r="AX104" s="26" t="str">
        <f>+VLOOKUP(AW104,Listas!$L$2:$M$8,2,FALSE)</f>
        <v>NA</v>
      </c>
      <c r="AY104" s="26" t="s">
        <v>200</v>
      </c>
      <c r="AZ104" s="26" t="s">
        <v>155</v>
      </c>
      <c r="BA104" s="26" t="str">
        <f>+VLOOKUP(AZ104,Listas!$AA$2:$AB$10,2,FALSE)</f>
        <v>OAJ</v>
      </c>
      <c r="BB104" s="26" t="s">
        <v>157</v>
      </c>
      <c r="BC104" s="69" t="s">
        <v>1033</v>
      </c>
      <c r="BD104" s="93"/>
      <c r="BE104" s="69"/>
      <c r="BF104" s="93">
        <f t="shared" si="6"/>
        <v>44135</v>
      </c>
      <c r="BG104" s="93">
        <f t="shared" si="7"/>
        <v>44196</v>
      </c>
      <c r="BH104" s="69" t="str">
        <f>+IF(OR(BG104&lt;=Listas!$AH$2,BF104&lt;=Listas!$AH$2),"Programado","No programado")</f>
        <v>No programado</v>
      </c>
      <c r="BI104" s="69"/>
      <c r="BJ104" s="69"/>
      <c r="BK104" s="69" t="str">
        <f t="shared" si="8"/>
        <v/>
      </c>
      <c r="BL104" s="69"/>
      <c r="BM104" s="69" t="str">
        <f>+IF(OR(AND(BG104&gt;Listas!$AH$2,BG104&lt;=Listas!$AH$3),AND(BF104&lt;=Listas!$AH$3,BG104&gt;=Listas!$AH$3)),"Programado","No programado")</f>
        <v>No programado</v>
      </c>
      <c r="BN104" s="69"/>
      <c r="BO104" s="69"/>
      <c r="BP104" s="69" t="str">
        <f t="shared" si="9"/>
        <v/>
      </c>
      <c r="BQ104" s="69"/>
      <c r="BR104" s="69" t="str">
        <f>+IF(OR(AND(BG104&gt;Listas!$AH$3,BG104&lt;=Listas!$AH$4),AND(BF104&lt;=Listas!$AH$4,BG104&gt;=Listas!$AH$4)),"Programado","No programado")</f>
        <v>No programado</v>
      </c>
      <c r="BS104" s="69"/>
      <c r="BT104" s="69"/>
      <c r="BU104" s="69" t="str">
        <f t="shared" si="10"/>
        <v/>
      </c>
      <c r="BV104" s="69"/>
      <c r="BW104" s="69" t="str">
        <f>IF(BG104&gt;Listas!$AH$4,"Programado","No programado")</f>
        <v>Programado</v>
      </c>
      <c r="BX104" s="69"/>
      <c r="BY104" s="69"/>
      <c r="BZ104" s="69" t="str">
        <f t="shared" si="11"/>
        <v>Documento que contenga el análisis de los fallos proferidos en el año 2020 e identifique argumentos que podrían ser tenidos en cuenta en las estrategias de defensa</v>
      </c>
      <c r="CA104" s="69"/>
    </row>
    <row r="105" spans="1:79" ht="61.5" customHeight="1" x14ac:dyDescent="0.25">
      <c r="A105" s="59"/>
      <c r="B105" s="26" t="s">
        <v>52</v>
      </c>
      <c r="C105" s="26" t="str">
        <f>+VLOOKUP(B105,Listas!$A$2:$B$5,2,FALSE)</f>
        <v>PerDos</v>
      </c>
      <c r="D105" s="26" t="s">
        <v>53</v>
      </c>
      <c r="E105" s="26" t="str">
        <f>+VLOOKUP(D105,Listas!$E$1:$F$11,2,FALSE)</f>
        <v>ObjCuatro</v>
      </c>
      <c r="F105" s="26" t="s">
        <v>225</v>
      </c>
      <c r="G105" s="26" t="s">
        <v>592</v>
      </c>
      <c r="H105" s="26" t="s">
        <v>560</v>
      </c>
      <c r="I105" s="26" t="s">
        <v>599</v>
      </c>
      <c r="J105" s="26" t="s">
        <v>600</v>
      </c>
      <c r="K105" s="26" t="s">
        <v>601</v>
      </c>
      <c r="L105" s="26" t="s">
        <v>596</v>
      </c>
      <c r="M105" s="26" t="s">
        <v>597</v>
      </c>
      <c r="N105" s="51">
        <v>43831</v>
      </c>
      <c r="O105" s="51">
        <v>44196</v>
      </c>
      <c r="P105" s="29">
        <v>46920000</v>
      </c>
      <c r="Q105" s="26" t="s">
        <v>598</v>
      </c>
      <c r="R105" s="49">
        <v>50</v>
      </c>
      <c r="S105" s="26"/>
      <c r="T105" s="26"/>
      <c r="U105" s="26"/>
      <c r="V105" s="26"/>
      <c r="W105" s="26"/>
      <c r="X105" s="26"/>
      <c r="Y105" s="26"/>
      <c r="Z105" s="26"/>
      <c r="AA105" s="26"/>
      <c r="AB105" s="26"/>
      <c r="AC105" s="26"/>
      <c r="AD105" s="26"/>
      <c r="AE105" s="26" t="s">
        <v>248</v>
      </c>
      <c r="AF105" s="26"/>
      <c r="AG105" s="26"/>
      <c r="AH105" s="26"/>
      <c r="AI105" s="26"/>
      <c r="AJ105" s="26"/>
      <c r="AK105" s="26"/>
      <c r="AL105" s="26"/>
      <c r="AM105" s="26"/>
      <c r="AN105" s="26"/>
      <c r="AO105" s="26"/>
      <c r="AP105" s="26"/>
      <c r="AQ105" s="26"/>
      <c r="AR105" s="26"/>
      <c r="AS105" s="26"/>
      <c r="AT105" s="26"/>
      <c r="AU105" s="26"/>
      <c r="AV105" s="26"/>
      <c r="AW105" s="26" t="s">
        <v>200</v>
      </c>
      <c r="AX105" s="26" t="str">
        <f>+VLOOKUP(AW105,Listas!$L$2:$M$8,2,FALSE)</f>
        <v>NA</v>
      </c>
      <c r="AY105" s="26" t="s">
        <v>200</v>
      </c>
      <c r="AZ105" s="26" t="s">
        <v>155</v>
      </c>
      <c r="BA105" s="26" t="str">
        <f>+VLOOKUP(AZ105,Listas!$AA$2:$AB$10,2,FALSE)</f>
        <v>OAJ</v>
      </c>
      <c r="BB105" s="26" t="s">
        <v>157</v>
      </c>
      <c r="BC105" s="69" t="s">
        <v>1034</v>
      </c>
      <c r="BD105" s="93"/>
      <c r="BE105" s="150">
        <v>4284000</v>
      </c>
      <c r="BF105" s="93">
        <f t="shared" si="6"/>
        <v>43831</v>
      </c>
      <c r="BG105" s="93">
        <f t="shared" si="7"/>
        <v>44196</v>
      </c>
      <c r="BH105" s="69" t="str">
        <f>+IF(OR(BG105&lt;=Listas!$AH$2,BF105&lt;=Listas!$AH$2),"Programado","No programado")</f>
        <v>Programado</v>
      </c>
      <c r="BI105" s="151" t="s">
        <v>1236</v>
      </c>
      <c r="BJ105" s="69"/>
      <c r="BK105" s="69" t="str">
        <f t="shared" si="8"/>
        <v xml:space="preserve">Conceptos expedidos exponiendo la posición de la Entidad ante el Legislador o el ente regulador </v>
      </c>
      <c r="BL105" s="69" t="s">
        <v>1237</v>
      </c>
      <c r="BM105" s="69" t="str">
        <f>+IF(OR(AND(BG105&gt;Listas!$AH$2,BG105&lt;=Listas!$AH$3),AND(BF105&lt;=Listas!$AH$3,BG105&gt;=Listas!$AH$3)),"Programado","No programado")</f>
        <v>Programado</v>
      </c>
      <c r="BN105" s="69"/>
      <c r="BO105" s="69"/>
      <c r="BP105" s="69" t="str">
        <f t="shared" si="9"/>
        <v xml:space="preserve">Conceptos expedidos exponiendo la posición de la Entidad ante el Legislador o el ente regulador </v>
      </c>
      <c r="BQ105" s="69"/>
      <c r="BR105" s="69" t="str">
        <f>+IF(OR(AND(BG105&gt;Listas!$AH$3,BG105&lt;=Listas!$AH$4),AND(BF105&lt;=Listas!$AH$4,BG105&gt;=Listas!$AH$4)),"Programado","No programado")</f>
        <v>Programado</v>
      </c>
      <c r="BS105" s="69"/>
      <c r="BT105" s="69"/>
      <c r="BU105" s="69" t="str">
        <f t="shared" si="10"/>
        <v xml:space="preserve">Conceptos expedidos exponiendo la posición de la Entidad ante el Legislador o el ente regulador </v>
      </c>
      <c r="BV105" s="69"/>
      <c r="BW105" s="69" t="str">
        <f>IF(BG105&gt;Listas!$AH$4,"Programado","No programado")</f>
        <v>Programado</v>
      </c>
      <c r="BX105" s="69"/>
      <c r="BY105" s="69"/>
      <c r="BZ105" s="69" t="str">
        <f t="shared" si="11"/>
        <v xml:space="preserve">Conceptos expedidos exponiendo la posición de la Entidad ante el Legislador o el ente regulador </v>
      </c>
      <c r="CA105" s="69"/>
    </row>
    <row r="106" spans="1:79" ht="61.5" customHeight="1" x14ac:dyDescent="0.25">
      <c r="A106" s="59"/>
      <c r="B106" s="26" t="s">
        <v>52</v>
      </c>
      <c r="C106" s="26" t="str">
        <f>+VLOOKUP(B106,Listas!$A$2:$B$5,2,FALSE)</f>
        <v>PerDos</v>
      </c>
      <c r="D106" s="26" t="s">
        <v>53</v>
      </c>
      <c r="E106" s="26" t="str">
        <f>+VLOOKUP(D106,Listas!$E$1:$F$11,2,FALSE)</f>
        <v>ObjCuatro</v>
      </c>
      <c r="F106" s="26" t="s">
        <v>225</v>
      </c>
      <c r="G106" s="26" t="s">
        <v>592</v>
      </c>
      <c r="H106" s="26" t="s">
        <v>560</v>
      </c>
      <c r="I106" s="26" t="s">
        <v>593</v>
      </c>
      <c r="J106" s="26" t="s">
        <v>594</v>
      </c>
      <c r="K106" s="26" t="s">
        <v>595</v>
      </c>
      <c r="L106" s="26" t="s">
        <v>596</v>
      </c>
      <c r="M106" s="26" t="s">
        <v>597</v>
      </c>
      <c r="N106" s="51">
        <v>43831</v>
      </c>
      <c r="O106" s="51">
        <v>44196</v>
      </c>
      <c r="P106" s="29">
        <v>46920000</v>
      </c>
      <c r="Q106" s="26" t="s">
        <v>598</v>
      </c>
      <c r="R106" s="49">
        <v>50</v>
      </c>
      <c r="S106" s="26"/>
      <c r="T106" s="26"/>
      <c r="U106" s="26"/>
      <c r="V106" s="26"/>
      <c r="W106" s="26"/>
      <c r="X106" s="26"/>
      <c r="Y106" s="26"/>
      <c r="Z106" s="26"/>
      <c r="AA106" s="26"/>
      <c r="AB106" s="26"/>
      <c r="AC106" s="26"/>
      <c r="AD106" s="26"/>
      <c r="AE106" s="26" t="s">
        <v>248</v>
      </c>
      <c r="AF106" s="26"/>
      <c r="AG106" s="26"/>
      <c r="AH106" s="26"/>
      <c r="AI106" s="26"/>
      <c r="AJ106" s="26"/>
      <c r="AK106" s="26"/>
      <c r="AL106" s="26"/>
      <c r="AM106" s="26"/>
      <c r="AN106" s="26"/>
      <c r="AO106" s="26"/>
      <c r="AP106" s="26"/>
      <c r="AQ106" s="26"/>
      <c r="AR106" s="26"/>
      <c r="AS106" s="26"/>
      <c r="AT106" s="26"/>
      <c r="AU106" s="26"/>
      <c r="AV106" s="26"/>
      <c r="AW106" s="26" t="s">
        <v>200</v>
      </c>
      <c r="AX106" s="26" t="str">
        <f>+VLOOKUP(AW106,Listas!$L$2:$M$8,2,FALSE)</f>
        <v>NA</v>
      </c>
      <c r="AY106" s="26" t="s">
        <v>200</v>
      </c>
      <c r="AZ106" s="26" t="s">
        <v>155</v>
      </c>
      <c r="BA106" s="26" t="str">
        <f>+VLOOKUP(AZ106,Listas!$AA$2:$AB$10,2,FALSE)</f>
        <v>OAJ</v>
      </c>
      <c r="BB106" s="26" t="s">
        <v>157</v>
      </c>
      <c r="BC106" s="69" t="s">
        <v>1034</v>
      </c>
      <c r="BD106" s="93"/>
      <c r="BE106" s="150">
        <v>4284000</v>
      </c>
      <c r="BF106" s="93">
        <f t="shared" si="6"/>
        <v>43831</v>
      </c>
      <c r="BG106" s="93">
        <f t="shared" si="7"/>
        <v>44196</v>
      </c>
      <c r="BH106" s="69" t="str">
        <f>+IF(OR(BG106&lt;=Listas!$AH$2,BF106&lt;=Listas!$AH$2),"Programado","No programado")</f>
        <v>Programado</v>
      </c>
      <c r="BI106" s="151" t="s">
        <v>1238</v>
      </c>
      <c r="BJ106" s="151" t="s">
        <v>1239</v>
      </c>
      <c r="BK106" s="69" t="str">
        <f t="shared" si="8"/>
        <v xml:space="preserve">Cuadro resumen trimestral de los proyectos normativos con impacto </v>
      </c>
      <c r="BL106" s="69" t="s">
        <v>1240</v>
      </c>
      <c r="BM106" s="69" t="str">
        <f>+IF(OR(AND(BG106&gt;Listas!$AH$2,BG106&lt;=Listas!$AH$3),AND(BF106&lt;=Listas!$AH$3,BG106&gt;=Listas!$AH$3)),"Programado","No programado")</f>
        <v>Programado</v>
      </c>
      <c r="BN106" s="69"/>
      <c r="BO106" s="69"/>
      <c r="BP106" s="69" t="str">
        <f t="shared" si="9"/>
        <v xml:space="preserve">Cuadro resumen trimestral de los proyectos normativos con impacto </v>
      </c>
      <c r="BQ106" s="69"/>
      <c r="BR106" s="69" t="str">
        <f>+IF(OR(AND(BG106&gt;Listas!$AH$3,BG106&lt;=Listas!$AH$4),AND(BF106&lt;=Listas!$AH$4,BG106&gt;=Listas!$AH$4)),"Programado","No programado")</f>
        <v>Programado</v>
      </c>
      <c r="BS106" s="69"/>
      <c r="BT106" s="69"/>
      <c r="BU106" s="69" t="str">
        <f t="shared" si="10"/>
        <v xml:space="preserve">Cuadro resumen trimestral de los proyectos normativos con impacto </v>
      </c>
      <c r="BV106" s="69"/>
      <c r="BW106" s="69" t="str">
        <f>IF(BG106&gt;Listas!$AH$4,"Programado","No programado")</f>
        <v>Programado</v>
      </c>
      <c r="BX106" s="69"/>
      <c r="BY106" s="69"/>
      <c r="BZ106" s="69" t="str">
        <f t="shared" si="11"/>
        <v xml:space="preserve">Cuadro resumen trimestral de los proyectos normativos con impacto </v>
      </c>
      <c r="CA106" s="69"/>
    </row>
    <row r="107" spans="1:79" ht="61.5" customHeight="1" x14ac:dyDescent="0.25">
      <c r="A107" s="59"/>
      <c r="B107" s="26" t="s">
        <v>52</v>
      </c>
      <c r="C107" s="26" t="str">
        <f>+VLOOKUP(B107,Listas!$A$2:$B$5,2,FALSE)</f>
        <v>PerDos</v>
      </c>
      <c r="D107" s="26" t="s">
        <v>53</v>
      </c>
      <c r="E107" s="26" t="str">
        <f>+VLOOKUP(D107,Listas!$E$1:$F$11,2,FALSE)</f>
        <v>ObjCuatro</v>
      </c>
      <c r="F107" s="26" t="s">
        <v>225</v>
      </c>
      <c r="G107" s="26" t="s">
        <v>571</v>
      </c>
      <c r="H107" s="26" t="s">
        <v>560</v>
      </c>
      <c r="I107" s="26" t="s">
        <v>572</v>
      </c>
      <c r="J107" s="26" t="s">
        <v>573</v>
      </c>
      <c r="K107" s="26" t="s">
        <v>574</v>
      </c>
      <c r="L107" s="26" t="s">
        <v>564</v>
      </c>
      <c r="M107" s="26" t="s">
        <v>565</v>
      </c>
      <c r="N107" s="51">
        <v>44044</v>
      </c>
      <c r="O107" s="51">
        <v>44196</v>
      </c>
      <c r="P107" s="29"/>
      <c r="Q107" s="26"/>
      <c r="R107" s="49">
        <v>100</v>
      </c>
      <c r="S107" s="26"/>
      <c r="T107" s="26"/>
      <c r="U107" s="26"/>
      <c r="V107" s="26"/>
      <c r="W107" s="26"/>
      <c r="X107" s="26"/>
      <c r="Y107" s="26"/>
      <c r="Z107" s="26"/>
      <c r="AA107" s="26"/>
      <c r="AB107" s="26"/>
      <c r="AC107" s="26"/>
      <c r="AD107" s="26"/>
      <c r="AE107" s="26" t="s">
        <v>317</v>
      </c>
      <c r="AF107" s="26"/>
      <c r="AG107" s="26"/>
      <c r="AH107" s="26"/>
      <c r="AI107" s="26"/>
      <c r="AJ107" s="26"/>
      <c r="AK107" s="26"/>
      <c r="AL107" s="26"/>
      <c r="AM107" s="26"/>
      <c r="AN107" s="26"/>
      <c r="AO107" s="26"/>
      <c r="AP107" s="26"/>
      <c r="AQ107" s="26"/>
      <c r="AR107" s="26"/>
      <c r="AS107" s="26"/>
      <c r="AT107" s="26"/>
      <c r="AU107" s="26"/>
      <c r="AV107" s="26"/>
      <c r="AW107" s="26" t="s">
        <v>200</v>
      </c>
      <c r="AX107" s="26" t="str">
        <f>+VLOOKUP(AW107,Listas!$L$2:$M$8,2,FALSE)</f>
        <v>NA</v>
      </c>
      <c r="AY107" s="26" t="s">
        <v>200</v>
      </c>
      <c r="AZ107" s="26" t="s">
        <v>155</v>
      </c>
      <c r="BA107" s="26" t="str">
        <f>+VLOOKUP(AZ107,Listas!$AA$2:$AB$10,2,FALSE)</f>
        <v>OAJ</v>
      </c>
      <c r="BB107" s="26" t="s">
        <v>157</v>
      </c>
      <c r="BC107" s="69" t="s">
        <v>1033</v>
      </c>
      <c r="BD107" s="93"/>
      <c r="BE107" s="69"/>
      <c r="BF107" s="93">
        <f t="shared" si="6"/>
        <v>44044</v>
      </c>
      <c r="BG107" s="93">
        <f t="shared" si="7"/>
        <v>44196</v>
      </c>
      <c r="BH107" s="69" t="str">
        <f>+IF(OR(BG107&lt;=Listas!$AH$2,BF107&lt;=Listas!$AH$2),"Programado","No programado")</f>
        <v>No programado</v>
      </c>
      <c r="BI107" s="69"/>
      <c r="BJ107" s="69"/>
      <c r="BK107" s="69" t="str">
        <f t="shared" si="8"/>
        <v/>
      </c>
      <c r="BL107" s="69"/>
      <c r="BM107" s="69" t="str">
        <f>+IF(OR(AND(BG107&gt;Listas!$AH$2,BG107&lt;=Listas!$AH$3),AND(BF107&lt;=Listas!$AH$3,BG107&gt;=Listas!$AH$3)),"Programado","No programado")</f>
        <v>No programado</v>
      </c>
      <c r="BN107" s="69"/>
      <c r="BO107" s="69"/>
      <c r="BP107" s="69" t="str">
        <f t="shared" si="9"/>
        <v/>
      </c>
      <c r="BQ107" s="69"/>
      <c r="BR107" s="69" t="str">
        <f>+IF(OR(AND(BG107&gt;Listas!$AH$3,BG107&lt;=Listas!$AH$4),AND(BF107&lt;=Listas!$AH$4,BG107&gt;=Listas!$AH$4)),"Programado","No programado")</f>
        <v>Programado</v>
      </c>
      <c r="BS107" s="69"/>
      <c r="BT107" s="69"/>
      <c r="BU107" s="69" t="str">
        <f t="shared" si="10"/>
        <v xml:space="preserve">Documento que contenga el balance de la gestión jurídica del proceso de representación judicial del año 2020 </v>
      </c>
      <c r="BV107" s="69"/>
      <c r="BW107" s="69" t="str">
        <f>IF(BG107&gt;Listas!$AH$4,"Programado","No programado")</f>
        <v>Programado</v>
      </c>
      <c r="BX107" s="69"/>
      <c r="BY107" s="69"/>
      <c r="BZ107" s="69" t="str">
        <f t="shared" si="11"/>
        <v xml:space="preserve">Documento que contenga el balance de la gestión jurídica del proceso de representación judicial del año 2020 </v>
      </c>
      <c r="CA107" s="69"/>
    </row>
    <row r="108" spans="1:79" ht="61.5" customHeight="1" x14ac:dyDescent="0.25">
      <c r="A108" s="59"/>
      <c r="B108" s="26" t="s">
        <v>52</v>
      </c>
      <c r="C108" s="26" t="str">
        <f>+VLOOKUP(B108,Listas!$A$2:$B$5,2,FALSE)</f>
        <v>PerDos</v>
      </c>
      <c r="D108" s="26" t="s">
        <v>53</v>
      </c>
      <c r="E108" s="26" t="str">
        <f>+VLOOKUP(D108,Listas!$E$1:$F$11,2,FALSE)</f>
        <v>ObjCuatro</v>
      </c>
      <c r="F108" s="26" t="s">
        <v>225</v>
      </c>
      <c r="G108" s="26" t="s">
        <v>559</v>
      </c>
      <c r="H108" s="26" t="s">
        <v>560</v>
      </c>
      <c r="I108" s="26" t="s">
        <v>561</v>
      </c>
      <c r="J108" s="26" t="s">
        <v>562</v>
      </c>
      <c r="K108" s="26" t="s">
        <v>563</v>
      </c>
      <c r="L108" s="26" t="s">
        <v>564</v>
      </c>
      <c r="M108" s="26" t="s">
        <v>565</v>
      </c>
      <c r="N108" s="51">
        <v>43862</v>
      </c>
      <c r="O108" s="51">
        <v>43920</v>
      </c>
      <c r="P108" s="29"/>
      <c r="Q108" s="26"/>
      <c r="R108" s="49">
        <v>100</v>
      </c>
      <c r="S108" s="26"/>
      <c r="T108" s="26"/>
      <c r="U108" s="26"/>
      <c r="V108" s="26"/>
      <c r="W108" s="26"/>
      <c r="X108" s="26"/>
      <c r="Y108" s="26"/>
      <c r="Z108" s="26"/>
      <c r="AA108" s="26"/>
      <c r="AB108" s="26"/>
      <c r="AC108" s="26"/>
      <c r="AD108" s="26"/>
      <c r="AE108" s="26" t="s">
        <v>248</v>
      </c>
      <c r="AF108" s="26"/>
      <c r="AG108" s="26"/>
      <c r="AH108" s="26"/>
      <c r="AI108" s="26"/>
      <c r="AJ108" s="26"/>
      <c r="AK108" s="26"/>
      <c r="AL108" s="26"/>
      <c r="AM108" s="26"/>
      <c r="AN108" s="26"/>
      <c r="AO108" s="26"/>
      <c r="AP108" s="26"/>
      <c r="AQ108" s="26"/>
      <c r="AR108" s="26"/>
      <c r="AS108" s="26"/>
      <c r="AT108" s="26"/>
      <c r="AU108" s="26"/>
      <c r="AV108" s="26"/>
      <c r="AW108" s="26" t="s">
        <v>200</v>
      </c>
      <c r="AX108" s="26" t="str">
        <f>+VLOOKUP(AW108,Listas!$L$2:$M$8,2,FALSE)</f>
        <v>NA</v>
      </c>
      <c r="AY108" s="26" t="s">
        <v>200</v>
      </c>
      <c r="AZ108" s="26" t="s">
        <v>155</v>
      </c>
      <c r="BA108" s="26" t="str">
        <f>+VLOOKUP(AZ108,Listas!$AA$2:$AB$10,2,FALSE)</f>
        <v>OAJ</v>
      </c>
      <c r="BB108" s="26" t="s">
        <v>157</v>
      </c>
      <c r="BC108" s="69" t="s">
        <v>1035</v>
      </c>
      <c r="BD108" s="93">
        <v>43920</v>
      </c>
      <c r="BE108" s="69"/>
      <c r="BF108" s="93">
        <f t="shared" si="6"/>
        <v>43862</v>
      </c>
      <c r="BG108" s="93">
        <f t="shared" si="7"/>
        <v>43920</v>
      </c>
      <c r="BH108" s="69" t="str">
        <f>+IF(OR(BG108&lt;=Listas!$AH$2,BF108&lt;=Listas!$AH$2),"Programado","No programado")</f>
        <v>Programado</v>
      </c>
      <c r="BI108" s="151" t="s">
        <v>1241</v>
      </c>
      <c r="BJ108" s="69"/>
      <c r="BK108" s="151" t="str">
        <f t="shared" si="8"/>
        <v>Documento con el análisis de las causas de la ligitiosidad actuales y posibles de la ADRES</v>
      </c>
      <c r="BL108" s="151" t="s">
        <v>1242</v>
      </c>
      <c r="BM108" s="69" t="str">
        <f>+IF(OR(AND(BG108&gt;Listas!$AH$2,BG108&lt;=Listas!$AH$3),AND(BF108&lt;=Listas!$AH$3,BG108&gt;=Listas!$AH$3)),"Programado","No programado")</f>
        <v>No programado</v>
      </c>
      <c r="BN108" s="69"/>
      <c r="BO108" s="69"/>
      <c r="BP108" s="69" t="str">
        <f t="shared" si="9"/>
        <v/>
      </c>
      <c r="BQ108" s="69"/>
      <c r="BR108" s="69" t="str">
        <f>+IF(OR(AND(BG108&gt;Listas!$AH$3,BG108&lt;=Listas!$AH$4),AND(BF108&lt;=Listas!$AH$4,BG108&gt;=Listas!$AH$4)),"Programado","No programado")</f>
        <v>No programado</v>
      </c>
      <c r="BS108" s="69"/>
      <c r="BT108" s="69"/>
      <c r="BU108" s="69" t="str">
        <f t="shared" si="10"/>
        <v/>
      </c>
      <c r="BV108" s="69"/>
      <c r="BW108" s="69" t="str">
        <f>IF(BG108&gt;Listas!$AH$4,"Programado","No programado")</f>
        <v>No programado</v>
      </c>
      <c r="BX108" s="69"/>
      <c r="BY108" s="69"/>
      <c r="BZ108" s="69" t="str">
        <f t="shared" si="11"/>
        <v/>
      </c>
      <c r="CA108" s="69"/>
    </row>
    <row r="109" spans="1:79" ht="61.5" customHeight="1" x14ac:dyDescent="0.25">
      <c r="A109" s="59"/>
      <c r="B109" s="26" t="s">
        <v>52</v>
      </c>
      <c r="C109" s="26" t="str">
        <f>+VLOOKUP(B109,Listas!$A$2:$B$5,2,FALSE)</f>
        <v>PerDos</v>
      </c>
      <c r="D109" s="26" t="s">
        <v>53</v>
      </c>
      <c r="E109" s="26" t="str">
        <f>+VLOOKUP(D109,Listas!$E$1:$F$11,2,FALSE)</f>
        <v>ObjCuatro</v>
      </c>
      <c r="F109" s="26" t="s">
        <v>225</v>
      </c>
      <c r="G109" s="26" t="s">
        <v>575</v>
      </c>
      <c r="H109" s="26" t="s">
        <v>560</v>
      </c>
      <c r="I109" s="26" t="s">
        <v>576</v>
      </c>
      <c r="J109" s="26" t="s">
        <v>577</v>
      </c>
      <c r="K109" s="26" t="s">
        <v>578</v>
      </c>
      <c r="L109" s="26" t="s">
        <v>579</v>
      </c>
      <c r="M109" s="26" t="s">
        <v>580</v>
      </c>
      <c r="N109" s="51">
        <v>43862</v>
      </c>
      <c r="O109" s="51">
        <v>43951</v>
      </c>
      <c r="P109" s="29"/>
      <c r="Q109" s="26"/>
      <c r="R109" s="186">
        <v>50</v>
      </c>
      <c r="S109" s="26"/>
      <c r="T109" s="26"/>
      <c r="U109" s="26"/>
      <c r="V109" s="26"/>
      <c r="W109" s="26"/>
      <c r="X109" s="26"/>
      <c r="Y109" s="26"/>
      <c r="Z109" s="26"/>
      <c r="AA109" s="26"/>
      <c r="AB109" s="26"/>
      <c r="AC109" s="26"/>
      <c r="AD109" s="26"/>
      <c r="AE109" s="26" t="s">
        <v>317</v>
      </c>
      <c r="AF109" s="26"/>
      <c r="AG109" s="26"/>
      <c r="AH109" s="26"/>
      <c r="AI109" s="26"/>
      <c r="AJ109" s="26"/>
      <c r="AK109" s="26"/>
      <c r="AL109" s="26"/>
      <c r="AM109" s="26"/>
      <c r="AN109" s="26"/>
      <c r="AO109" s="26"/>
      <c r="AP109" s="26"/>
      <c r="AQ109" s="26"/>
      <c r="AR109" s="26"/>
      <c r="AS109" s="26"/>
      <c r="AT109" s="26"/>
      <c r="AU109" s="26"/>
      <c r="AV109" s="26"/>
      <c r="AW109" s="26" t="s">
        <v>200</v>
      </c>
      <c r="AX109" s="26" t="str">
        <f>+VLOOKUP(AW109,Listas!$L$2:$M$8,2,FALSE)</f>
        <v>NA</v>
      </c>
      <c r="AY109" s="26" t="s">
        <v>200</v>
      </c>
      <c r="AZ109" s="26" t="s">
        <v>155</v>
      </c>
      <c r="BA109" s="26" t="str">
        <f>+VLOOKUP(AZ109,Listas!$AA$2:$AB$10,2,FALSE)</f>
        <v>OAJ</v>
      </c>
      <c r="BB109" s="26" t="s">
        <v>157</v>
      </c>
      <c r="BC109" s="69" t="s">
        <v>1034</v>
      </c>
      <c r="BD109" s="93"/>
      <c r="BE109" s="69"/>
      <c r="BF109" s="93">
        <f t="shared" si="6"/>
        <v>43862</v>
      </c>
      <c r="BG109" s="93">
        <f t="shared" si="7"/>
        <v>43951</v>
      </c>
      <c r="BH109" s="69" t="str">
        <f>+IF(OR(BG109&lt;=Listas!$AH$2,BF109&lt;=Listas!$AH$2),"Programado","No programado")</f>
        <v>Programado</v>
      </c>
      <c r="BI109" s="151" t="s">
        <v>1243</v>
      </c>
      <c r="BJ109" s="151" t="s">
        <v>1244</v>
      </c>
      <c r="BK109" s="151" t="str">
        <f t="shared" si="8"/>
        <v xml:space="preserve">Documento que contena la descripción de las estrategias de defensa asociados a las principales causas de ligitiosidad de la ADRES </v>
      </c>
      <c r="BL109" s="69" t="s">
        <v>200</v>
      </c>
      <c r="BM109" s="69" t="str">
        <f>+IF(OR(AND(BG109&gt;Listas!$AH$2,BG109&lt;=Listas!$AH$3),AND(BF109&lt;=Listas!$AH$3,BG109&gt;=Listas!$AH$3)),"Programado","No programado")</f>
        <v>Programado</v>
      </c>
      <c r="BN109" s="69"/>
      <c r="BO109" s="69"/>
      <c r="BP109" s="69" t="str">
        <f t="shared" si="9"/>
        <v xml:space="preserve">Documento que contena la descripción de las estrategias de defensa asociados a las principales causas de ligitiosidad de la ADRES </v>
      </c>
      <c r="BQ109" s="69"/>
      <c r="BR109" s="69" t="str">
        <f>+IF(OR(AND(BG109&gt;Listas!$AH$3,BG109&lt;=Listas!$AH$4),AND(BF109&lt;=Listas!$AH$4,BG109&gt;=Listas!$AH$4)),"Programado","No programado")</f>
        <v>No programado</v>
      </c>
      <c r="BS109" s="69"/>
      <c r="BT109" s="69"/>
      <c r="BU109" s="69" t="str">
        <f t="shared" si="10"/>
        <v/>
      </c>
      <c r="BV109" s="69"/>
      <c r="BW109" s="69" t="str">
        <f>IF(BG109&gt;Listas!$AH$4,"Programado","No programado")</f>
        <v>No programado</v>
      </c>
      <c r="BX109" s="69"/>
      <c r="BY109" s="69"/>
      <c r="BZ109" s="69" t="str">
        <f t="shared" si="11"/>
        <v/>
      </c>
      <c r="CA109" s="69"/>
    </row>
    <row r="110" spans="1:79" ht="61.5" customHeight="1" x14ac:dyDescent="0.25">
      <c r="A110" s="59"/>
      <c r="B110" s="26" t="s">
        <v>52</v>
      </c>
      <c r="C110" s="26" t="str">
        <f>+VLOOKUP(B110,Listas!$A$2:$B$5,2,FALSE)</f>
        <v>PerDos</v>
      </c>
      <c r="D110" s="26" t="s">
        <v>53</v>
      </c>
      <c r="E110" s="26" t="str">
        <f>+VLOOKUP(D110,Listas!$E$1:$F$11,2,FALSE)</f>
        <v>ObjCuatro</v>
      </c>
      <c r="F110" s="26" t="s">
        <v>225</v>
      </c>
      <c r="G110" s="26" t="s">
        <v>575</v>
      </c>
      <c r="H110" s="26" t="s">
        <v>560</v>
      </c>
      <c r="I110" s="26" t="s">
        <v>581</v>
      </c>
      <c r="J110" s="26" t="s">
        <v>582</v>
      </c>
      <c r="K110" s="26" t="s">
        <v>583</v>
      </c>
      <c r="L110" s="26" t="s">
        <v>579</v>
      </c>
      <c r="M110" s="26" t="s">
        <v>580</v>
      </c>
      <c r="N110" s="51">
        <v>43952</v>
      </c>
      <c r="O110" s="51">
        <v>44042</v>
      </c>
      <c r="P110" s="29"/>
      <c r="Q110" s="26"/>
      <c r="R110" s="186">
        <v>50</v>
      </c>
      <c r="S110" s="26"/>
      <c r="T110" s="26"/>
      <c r="U110" s="26"/>
      <c r="V110" s="26"/>
      <c r="W110" s="26"/>
      <c r="X110" s="26"/>
      <c r="Y110" s="26"/>
      <c r="Z110" s="26"/>
      <c r="AA110" s="26"/>
      <c r="AB110" s="26"/>
      <c r="AC110" s="26"/>
      <c r="AD110" s="26"/>
      <c r="AE110" s="26" t="s">
        <v>317</v>
      </c>
      <c r="AF110" s="26"/>
      <c r="AG110" s="26"/>
      <c r="AH110" s="26"/>
      <c r="AI110" s="26"/>
      <c r="AJ110" s="26"/>
      <c r="AK110" s="26"/>
      <c r="AL110" s="26"/>
      <c r="AM110" s="26"/>
      <c r="AN110" s="26"/>
      <c r="AO110" s="26"/>
      <c r="AP110" s="26"/>
      <c r="AQ110" s="26"/>
      <c r="AR110" s="26"/>
      <c r="AS110" s="26"/>
      <c r="AT110" s="26"/>
      <c r="AU110" s="26"/>
      <c r="AV110" s="26"/>
      <c r="AW110" s="26" t="s">
        <v>200</v>
      </c>
      <c r="AX110" s="26" t="str">
        <f>+VLOOKUP(AW110,Listas!$L$2:$M$8,2,FALSE)</f>
        <v>NA</v>
      </c>
      <c r="AY110" s="26" t="s">
        <v>200</v>
      </c>
      <c r="AZ110" s="26" t="s">
        <v>155</v>
      </c>
      <c r="BA110" s="26" t="str">
        <f>+VLOOKUP(AZ110,Listas!$AA$2:$AB$10,2,FALSE)</f>
        <v>OAJ</v>
      </c>
      <c r="BB110" s="26" t="s">
        <v>157</v>
      </c>
      <c r="BC110" s="69" t="s">
        <v>1033</v>
      </c>
      <c r="BD110" s="93"/>
      <c r="BE110" s="69"/>
      <c r="BF110" s="93">
        <f t="shared" si="6"/>
        <v>43952</v>
      </c>
      <c r="BG110" s="93">
        <f t="shared" si="7"/>
        <v>44042</v>
      </c>
      <c r="BH110" s="69" t="str">
        <f>+IF(OR(BG110&lt;=Listas!$AH$2,BF110&lt;=Listas!$AH$2),"Programado","No programado")</f>
        <v>No programado</v>
      </c>
      <c r="BI110" s="69"/>
      <c r="BJ110" s="69"/>
      <c r="BK110" s="69" t="str">
        <f t="shared" si="8"/>
        <v/>
      </c>
      <c r="BL110" s="69"/>
      <c r="BM110" s="69" t="str">
        <f>+IF(OR(AND(BG110&gt;Listas!$AH$2,BG110&lt;=Listas!$AH$3),AND(BF110&lt;=Listas!$AH$3,BG110&gt;=Listas!$AH$3)),"Programado","No programado")</f>
        <v>Programado</v>
      </c>
      <c r="BN110" s="69"/>
      <c r="BO110" s="69"/>
      <c r="BP110" s="69" t="str">
        <f t="shared" si="9"/>
        <v>Listado de asistencia y presentación</v>
      </c>
      <c r="BQ110" s="69"/>
      <c r="BR110" s="69" t="str">
        <f>+IF(OR(AND(BG110&gt;Listas!$AH$3,BG110&lt;=Listas!$AH$4),AND(BF110&lt;=Listas!$AH$4,BG110&gt;=Listas!$AH$4)),"Programado","No programado")</f>
        <v>Programado</v>
      </c>
      <c r="BS110" s="69"/>
      <c r="BT110" s="69"/>
      <c r="BU110" s="69" t="str">
        <f t="shared" si="10"/>
        <v>Listado de asistencia y presentación</v>
      </c>
      <c r="BV110" s="69"/>
      <c r="BW110" s="69" t="str">
        <f>IF(BG110&gt;Listas!$AH$4,"Programado","No programado")</f>
        <v>No programado</v>
      </c>
      <c r="BX110" s="69"/>
      <c r="BY110" s="69"/>
      <c r="BZ110" s="69" t="str">
        <f t="shared" si="11"/>
        <v/>
      </c>
      <c r="CA110" s="69"/>
    </row>
    <row r="111" spans="1:79" ht="61.5" customHeight="1" x14ac:dyDescent="0.25">
      <c r="A111" s="59"/>
      <c r="B111" s="26" t="s">
        <v>52</v>
      </c>
      <c r="C111" s="26" t="str">
        <f>+VLOOKUP(B111,Listas!$A$2:$B$5,2,FALSE)</f>
        <v>PerDos</v>
      </c>
      <c r="D111" s="26" t="s">
        <v>53</v>
      </c>
      <c r="E111" s="26" t="str">
        <f>+VLOOKUP(D111,Listas!$E$1:$F$11,2,FALSE)</f>
        <v>ObjCuatro</v>
      </c>
      <c r="F111" s="26" t="s">
        <v>225</v>
      </c>
      <c r="G111" s="26" t="s">
        <v>584</v>
      </c>
      <c r="H111" s="26" t="s">
        <v>560</v>
      </c>
      <c r="I111" s="26" t="s">
        <v>585</v>
      </c>
      <c r="J111" s="26" t="s">
        <v>586</v>
      </c>
      <c r="K111" s="26" t="s">
        <v>587</v>
      </c>
      <c r="L111" s="26" t="s">
        <v>579</v>
      </c>
      <c r="M111" s="26" t="s">
        <v>588</v>
      </c>
      <c r="N111" s="51">
        <v>43983</v>
      </c>
      <c r="O111" s="51">
        <v>44042</v>
      </c>
      <c r="P111" s="29"/>
      <c r="Q111" s="26"/>
      <c r="R111" s="186">
        <v>50</v>
      </c>
      <c r="S111" s="26"/>
      <c r="T111" s="26"/>
      <c r="U111" s="26"/>
      <c r="V111" s="26"/>
      <c r="W111" s="26"/>
      <c r="X111" s="26"/>
      <c r="Y111" s="26"/>
      <c r="Z111" s="26"/>
      <c r="AA111" s="26"/>
      <c r="AB111" s="26"/>
      <c r="AC111" s="26"/>
      <c r="AD111" s="26"/>
      <c r="AE111" s="26" t="s">
        <v>317</v>
      </c>
      <c r="AF111" s="26"/>
      <c r="AG111" s="26"/>
      <c r="AH111" s="26"/>
      <c r="AI111" s="26"/>
      <c r="AJ111" s="26"/>
      <c r="AK111" s="26"/>
      <c r="AL111" s="26"/>
      <c r="AM111" s="26"/>
      <c r="AN111" s="26"/>
      <c r="AO111" s="26"/>
      <c r="AP111" s="26"/>
      <c r="AQ111" s="26"/>
      <c r="AR111" s="26"/>
      <c r="AS111" s="26"/>
      <c r="AT111" s="26"/>
      <c r="AU111" s="26"/>
      <c r="AV111" s="26"/>
      <c r="AW111" s="26" t="s">
        <v>200</v>
      </c>
      <c r="AX111" s="26" t="str">
        <f>+VLOOKUP(AW111,Listas!$L$2:$M$8,2,FALSE)</f>
        <v>NA</v>
      </c>
      <c r="AY111" s="26" t="s">
        <v>200</v>
      </c>
      <c r="AZ111" s="26" t="s">
        <v>155</v>
      </c>
      <c r="BA111" s="26" t="str">
        <f>+VLOOKUP(AZ111,Listas!$AA$2:$AB$10,2,FALSE)</f>
        <v>OAJ</v>
      </c>
      <c r="BB111" s="26" t="s">
        <v>157</v>
      </c>
      <c r="BC111" s="69" t="s">
        <v>1033</v>
      </c>
      <c r="BD111" s="93"/>
      <c r="BE111" s="69"/>
      <c r="BF111" s="93">
        <f t="shared" si="6"/>
        <v>43983</v>
      </c>
      <c r="BG111" s="93">
        <f t="shared" si="7"/>
        <v>44042</v>
      </c>
      <c r="BH111" s="69" t="str">
        <f>+IF(OR(BG111&lt;=Listas!$AH$2,BF111&lt;=Listas!$AH$2),"Programado","No programado")</f>
        <v>No programado</v>
      </c>
      <c r="BI111" s="69"/>
      <c r="BJ111" s="69"/>
      <c r="BK111" s="69" t="str">
        <f t="shared" si="8"/>
        <v/>
      </c>
      <c r="BL111" s="69"/>
      <c r="BM111" s="69" t="str">
        <f>+IF(OR(AND(BG111&gt;Listas!$AH$2,BG111&lt;=Listas!$AH$3),AND(BF111&lt;=Listas!$AH$3,BG111&gt;=Listas!$AH$3)),"Programado","No programado")</f>
        <v>Programado</v>
      </c>
      <c r="BN111" s="69"/>
      <c r="BO111" s="69"/>
      <c r="BP111" s="69" t="str">
        <f t="shared" si="9"/>
        <v>Estrategia diseñada</v>
      </c>
      <c r="BQ111" s="69"/>
      <c r="BR111" s="69" t="str">
        <f>+IF(OR(AND(BG111&gt;Listas!$AH$3,BG111&lt;=Listas!$AH$4),AND(BF111&lt;=Listas!$AH$4,BG111&gt;=Listas!$AH$4)),"Programado","No programado")</f>
        <v>Programado</v>
      </c>
      <c r="BS111" s="69"/>
      <c r="BT111" s="69"/>
      <c r="BU111" s="69" t="str">
        <f t="shared" si="10"/>
        <v>Estrategia diseñada</v>
      </c>
      <c r="BV111" s="69"/>
      <c r="BW111" s="69" t="str">
        <f>IF(BG111&gt;Listas!$AH$4,"Programado","No programado")</f>
        <v>No programado</v>
      </c>
      <c r="BX111" s="69"/>
      <c r="BY111" s="69"/>
      <c r="BZ111" s="69" t="str">
        <f t="shared" si="11"/>
        <v/>
      </c>
      <c r="CA111" s="69"/>
    </row>
    <row r="112" spans="1:79" ht="61.5" customHeight="1" x14ac:dyDescent="0.25">
      <c r="A112" s="59"/>
      <c r="B112" s="26" t="s">
        <v>52</v>
      </c>
      <c r="C112" s="26" t="str">
        <f>+VLOOKUP(B112,Listas!$A$2:$B$5,2,FALSE)</f>
        <v>PerDos</v>
      </c>
      <c r="D112" s="26" t="s">
        <v>53</v>
      </c>
      <c r="E112" s="26" t="str">
        <f>+VLOOKUP(D112,Listas!$E$1:$F$11,2,FALSE)</f>
        <v>ObjCuatro</v>
      </c>
      <c r="F112" s="26" t="s">
        <v>225</v>
      </c>
      <c r="G112" s="26" t="s">
        <v>584</v>
      </c>
      <c r="H112" s="26" t="s">
        <v>560</v>
      </c>
      <c r="I112" s="26" t="s">
        <v>589</v>
      </c>
      <c r="J112" s="26" t="s">
        <v>590</v>
      </c>
      <c r="K112" s="26" t="s">
        <v>591</v>
      </c>
      <c r="L112" s="26" t="s">
        <v>579</v>
      </c>
      <c r="M112" s="26" t="s">
        <v>588</v>
      </c>
      <c r="N112" s="51">
        <v>44073</v>
      </c>
      <c r="O112" s="51">
        <v>44165</v>
      </c>
      <c r="P112" s="29"/>
      <c r="Q112" s="26"/>
      <c r="R112" s="186">
        <v>50</v>
      </c>
      <c r="S112" s="26"/>
      <c r="T112" s="26"/>
      <c r="U112" s="26"/>
      <c r="V112" s="26"/>
      <c r="W112" s="26"/>
      <c r="X112" s="26"/>
      <c r="Y112" s="26"/>
      <c r="Z112" s="26"/>
      <c r="AA112" s="26"/>
      <c r="AB112" s="26"/>
      <c r="AC112" s="26"/>
      <c r="AD112" s="26"/>
      <c r="AE112" s="26" t="s">
        <v>317</v>
      </c>
      <c r="AF112" s="26"/>
      <c r="AG112" s="26"/>
      <c r="AH112" s="26"/>
      <c r="AI112" s="26"/>
      <c r="AJ112" s="26"/>
      <c r="AK112" s="26"/>
      <c r="AL112" s="26"/>
      <c r="AM112" s="26"/>
      <c r="AN112" s="26"/>
      <c r="AO112" s="26"/>
      <c r="AP112" s="26"/>
      <c r="AQ112" s="26"/>
      <c r="AR112" s="26"/>
      <c r="AS112" s="26"/>
      <c r="AT112" s="26"/>
      <c r="AU112" s="26"/>
      <c r="AV112" s="26"/>
      <c r="AW112" s="26" t="s">
        <v>200</v>
      </c>
      <c r="AX112" s="26" t="str">
        <f>+VLOOKUP(AW112,Listas!$L$2:$M$8,2,FALSE)</f>
        <v>NA</v>
      </c>
      <c r="AY112" s="26" t="s">
        <v>200</v>
      </c>
      <c r="AZ112" s="26" t="s">
        <v>155</v>
      </c>
      <c r="BA112" s="26" t="str">
        <f>+VLOOKUP(AZ112,Listas!$AA$2:$AB$10,2,FALSE)</f>
        <v>OAJ</v>
      </c>
      <c r="BB112" s="26" t="s">
        <v>157</v>
      </c>
      <c r="BC112" s="69" t="s">
        <v>1033</v>
      </c>
      <c r="BD112" s="93"/>
      <c r="BE112" s="69"/>
      <c r="BF112" s="93">
        <f t="shared" si="6"/>
        <v>44073</v>
      </c>
      <c r="BG112" s="93">
        <f t="shared" si="7"/>
        <v>44165</v>
      </c>
      <c r="BH112" s="69" t="str">
        <f>+IF(OR(BG112&lt;=Listas!$AH$2,BF112&lt;=Listas!$AH$2),"Programado","No programado")</f>
        <v>No programado</v>
      </c>
      <c r="BI112" s="69"/>
      <c r="BJ112" s="69"/>
      <c r="BK112" s="69" t="str">
        <f t="shared" si="8"/>
        <v/>
      </c>
      <c r="BL112" s="69"/>
      <c r="BM112" s="69" t="str">
        <f>+IF(OR(AND(BG112&gt;Listas!$AH$2,BG112&lt;=Listas!$AH$3),AND(BF112&lt;=Listas!$AH$3,BG112&gt;=Listas!$AH$3)),"Programado","No programado")</f>
        <v>No programado</v>
      </c>
      <c r="BN112" s="69"/>
      <c r="BO112" s="69"/>
      <c r="BP112" s="69" t="str">
        <f t="shared" si="9"/>
        <v/>
      </c>
      <c r="BQ112" s="69"/>
      <c r="BR112" s="69" t="str">
        <f>+IF(OR(AND(BG112&gt;Listas!$AH$3,BG112&lt;=Listas!$AH$4),AND(BF112&lt;=Listas!$AH$4,BG112&gt;=Listas!$AH$4)),"Programado","No programado")</f>
        <v>Programado</v>
      </c>
      <c r="BS112" s="69"/>
      <c r="BT112" s="69"/>
      <c r="BU112" s="69" t="str">
        <f t="shared" si="10"/>
        <v xml:space="preserve">Cartillas contentivas de los procedimientos las cuales serán compartidas con la judicatura. </v>
      </c>
      <c r="BV112" s="69"/>
      <c r="BW112" s="69" t="str">
        <f>IF(BG112&gt;Listas!$AH$4,"Programado","No programado")</f>
        <v>Programado</v>
      </c>
      <c r="BX112" s="69"/>
      <c r="BY112" s="69"/>
      <c r="BZ112" s="69" t="str">
        <f t="shared" si="11"/>
        <v xml:space="preserve">Cartillas contentivas de los procedimientos las cuales serán compartidas con la judicatura. </v>
      </c>
      <c r="CA112" s="69"/>
    </row>
    <row r="113" spans="1:79" ht="61.5" customHeight="1" x14ac:dyDescent="0.25">
      <c r="A113" s="57"/>
      <c r="B113" s="25" t="s">
        <v>52</v>
      </c>
      <c r="C113" s="57"/>
      <c r="D113" s="25" t="s">
        <v>53</v>
      </c>
      <c r="E113" s="57"/>
      <c r="F113" s="25" t="s">
        <v>834</v>
      </c>
      <c r="G113" s="39" t="s">
        <v>1002</v>
      </c>
      <c r="H113" s="56" t="s">
        <v>1182</v>
      </c>
      <c r="I113" s="25" t="s">
        <v>1027</v>
      </c>
      <c r="J113" s="25" t="s">
        <v>1003</v>
      </c>
      <c r="K113" s="26" t="s">
        <v>851</v>
      </c>
      <c r="L113" s="25" t="s">
        <v>983</v>
      </c>
      <c r="M113" s="25" t="s">
        <v>994</v>
      </c>
      <c r="N113" s="3">
        <v>43922</v>
      </c>
      <c r="O113" s="3">
        <v>44012</v>
      </c>
      <c r="P113" s="41"/>
      <c r="Q113" s="23" t="s">
        <v>816</v>
      </c>
      <c r="R113" s="57">
        <v>50</v>
      </c>
      <c r="S113" s="25"/>
      <c r="T113" s="25"/>
      <c r="U113" s="25"/>
      <c r="V113" s="25"/>
      <c r="W113" s="25"/>
      <c r="X113" s="25" t="s">
        <v>248</v>
      </c>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t="s">
        <v>200</v>
      </c>
      <c r="AW113" s="25" t="s">
        <v>200</v>
      </c>
      <c r="AX113" s="25" t="s">
        <v>145</v>
      </c>
      <c r="AY113" s="25" t="s">
        <v>816</v>
      </c>
      <c r="AZ113" s="25" t="s">
        <v>145</v>
      </c>
      <c r="BA113" s="57"/>
      <c r="BB113" s="59" t="s">
        <v>816</v>
      </c>
      <c r="BC113" s="69" t="s">
        <v>1033</v>
      </c>
      <c r="BD113" s="69"/>
      <c r="BE113" s="69"/>
      <c r="BF113" s="93">
        <f t="shared" si="6"/>
        <v>43922</v>
      </c>
      <c r="BG113" s="93">
        <f t="shared" si="7"/>
        <v>44012</v>
      </c>
      <c r="BH113" s="69" t="str">
        <f>+IF(OR(BG113&lt;=Listas!$AH$2,BF113&lt;=Listas!$AH$2),"Programado","No programado")</f>
        <v>No programado</v>
      </c>
      <c r="BI113" s="69"/>
      <c r="BJ113" s="69"/>
      <c r="BK113" s="69" t="str">
        <f t="shared" si="8"/>
        <v/>
      </c>
      <c r="BL113" s="69"/>
      <c r="BM113" s="69" t="str">
        <f>+IF(OR(AND(BG113&gt;Listas!$AH$2,BG113&lt;=Listas!$AH$3),AND(BF113&lt;=Listas!$AH$3,BG113&gt;=Listas!$AH$3)),"Programado","No programado")</f>
        <v>Programado</v>
      </c>
      <c r="BN113" s="69"/>
      <c r="BO113" s="69"/>
      <c r="BP113" s="69" t="str">
        <f t="shared" si="9"/>
        <v xml:space="preserve">Documento de requerimiento tecnológico enviado a la DGTIC </v>
      </c>
      <c r="BQ113" s="69"/>
      <c r="BR113" s="69" t="str">
        <f>+IF(OR(AND(BG113&gt;Listas!$AH$3,BG113&lt;=Listas!$AH$4),AND(BF113&lt;=Listas!$AH$4,BG113&gt;=Listas!$AH$4)),"Programado","No programado")</f>
        <v>No programado</v>
      </c>
      <c r="BS113" s="69"/>
      <c r="BT113" s="69"/>
      <c r="BU113" s="69" t="str">
        <f t="shared" si="10"/>
        <v/>
      </c>
      <c r="BV113" s="69"/>
      <c r="BW113" s="69" t="str">
        <f>IF(BG113&gt;Listas!$AH$4,"Programado","No programado")</f>
        <v>No programado</v>
      </c>
      <c r="BX113" s="69"/>
      <c r="BY113" s="69"/>
      <c r="BZ113" s="69" t="str">
        <f t="shared" si="11"/>
        <v/>
      </c>
      <c r="CA113" s="69"/>
    </row>
    <row r="114" spans="1:79" ht="61.5" customHeight="1" x14ac:dyDescent="0.25">
      <c r="A114" s="57"/>
      <c r="B114" s="25" t="s">
        <v>52</v>
      </c>
      <c r="C114" s="57"/>
      <c r="D114" s="25" t="s">
        <v>53</v>
      </c>
      <c r="E114" s="57"/>
      <c r="F114" s="25" t="s">
        <v>834</v>
      </c>
      <c r="G114" s="39" t="s">
        <v>997</v>
      </c>
      <c r="H114" s="56" t="s">
        <v>1182</v>
      </c>
      <c r="I114" s="39" t="s">
        <v>998</v>
      </c>
      <c r="J114" s="39" t="s">
        <v>999</v>
      </c>
      <c r="K114" s="32" t="s">
        <v>1026</v>
      </c>
      <c r="L114" s="25" t="s">
        <v>1000</v>
      </c>
      <c r="M114" s="39" t="s">
        <v>1001</v>
      </c>
      <c r="N114" s="40">
        <v>43922</v>
      </c>
      <c r="O114" s="40">
        <v>44012</v>
      </c>
      <c r="P114" s="41"/>
      <c r="Q114" s="23" t="s">
        <v>816</v>
      </c>
      <c r="R114" s="23">
        <v>100</v>
      </c>
      <c r="S114" s="25"/>
      <c r="T114" s="25"/>
      <c r="U114" s="25"/>
      <c r="V114" s="25"/>
      <c r="W114" s="25"/>
      <c r="X114" s="25" t="s">
        <v>248</v>
      </c>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t="s">
        <v>200</v>
      </c>
      <c r="AW114" s="25" t="s">
        <v>200</v>
      </c>
      <c r="AX114" s="25" t="s">
        <v>145</v>
      </c>
      <c r="AY114" s="25" t="s">
        <v>816</v>
      </c>
      <c r="AZ114" s="25" t="s">
        <v>145</v>
      </c>
      <c r="BA114" s="57"/>
      <c r="BB114" s="31" t="s">
        <v>1019</v>
      </c>
      <c r="BC114" s="69" t="s">
        <v>1033</v>
      </c>
      <c r="BD114" s="69"/>
      <c r="BE114" s="69"/>
      <c r="BF114" s="93">
        <f t="shared" si="6"/>
        <v>43922</v>
      </c>
      <c r="BG114" s="93">
        <f t="shared" si="7"/>
        <v>44012</v>
      </c>
      <c r="BH114" s="69" t="str">
        <f>+IF(OR(BG114&lt;=Listas!$AH$2,BF114&lt;=Listas!$AH$2),"Programado","No programado")</f>
        <v>No programado</v>
      </c>
      <c r="BI114" s="69"/>
      <c r="BJ114" s="69"/>
      <c r="BK114" s="69" t="str">
        <f t="shared" si="8"/>
        <v/>
      </c>
      <c r="BL114" s="69"/>
      <c r="BM114" s="69" t="str">
        <f>+IF(OR(AND(BG114&gt;Listas!$AH$2,BG114&lt;=Listas!$AH$3),AND(BF114&lt;=Listas!$AH$3,BG114&gt;=Listas!$AH$3)),"Programado","No programado")</f>
        <v>Programado</v>
      </c>
      <c r="BN114" s="69"/>
      <c r="BO114" s="69"/>
      <c r="BP114" s="69" t="str">
        <f t="shared" si="9"/>
        <v>Proceso documentado, aprobado, publicado y formalizado en el SIGI, e incluirlo en el listado de control de documentos del SIGI (Documento confidencial)</v>
      </c>
      <c r="BQ114" s="69"/>
      <c r="BR114" s="69" t="str">
        <f>+IF(OR(AND(BG114&gt;Listas!$AH$3,BG114&lt;=Listas!$AH$4),AND(BF114&lt;=Listas!$AH$4,BG114&gt;=Listas!$AH$4)),"Programado","No programado")</f>
        <v>No programado</v>
      </c>
      <c r="BS114" s="69"/>
      <c r="BT114" s="69"/>
      <c r="BU114" s="69" t="str">
        <f t="shared" si="10"/>
        <v/>
      </c>
      <c r="BV114" s="69"/>
      <c r="BW114" s="69" t="str">
        <f>IF(BG114&gt;Listas!$AH$4,"Programado","No programado")</f>
        <v>No programado</v>
      </c>
      <c r="BX114" s="69"/>
      <c r="BY114" s="69"/>
      <c r="BZ114" s="69" t="str">
        <f t="shared" si="11"/>
        <v/>
      </c>
      <c r="CA114" s="69"/>
    </row>
    <row r="115" spans="1:79" ht="61.5" customHeight="1" x14ac:dyDescent="0.25">
      <c r="A115" s="57"/>
      <c r="B115" s="25" t="s">
        <v>52</v>
      </c>
      <c r="C115" s="57"/>
      <c r="D115" s="25" t="s">
        <v>53</v>
      </c>
      <c r="E115" s="57"/>
      <c r="F115" s="25" t="s">
        <v>834</v>
      </c>
      <c r="G115" s="39" t="s">
        <v>1004</v>
      </c>
      <c r="H115" s="56" t="s">
        <v>1182</v>
      </c>
      <c r="I115" s="39" t="s">
        <v>1005</v>
      </c>
      <c r="J115" s="25" t="s">
        <v>1028</v>
      </c>
      <c r="K115" s="26" t="s">
        <v>996</v>
      </c>
      <c r="L115" s="25" t="s">
        <v>983</v>
      </c>
      <c r="M115" s="57" t="s">
        <v>816</v>
      </c>
      <c r="N115" s="58">
        <v>44105</v>
      </c>
      <c r="O115" s="3">
        <v>44196</v>
      </c>
      <c r="P115" s="41"/>
      <c r="Q115" s="23" t="s">
        <v>816</v>
      </c>
      <c r="R115" s="57">
        <v>100</v>
      </c>
      <c r="S115" s="25"/>
      <c r="T115" s="25"/>
      <c r="U115" s="25"/>
      <c r="V115" s="25"/>
      <c r="W115" s="25"/>
      <c r="X115" s="25" t="s">
        <v>248</v>
      </c>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t="s">
        <v>200</v>
      </c>
      <c r="AW115" s="25" t="s">
        <v>200</v>
      </c>
      <c r="AX115" s="25" t="s">
        <v>145</v>
      </c>
      <c r="AY115" s="25" t="s">
        <v>816</v>
      </c>
      <c r="AZ115" s="25" t="s">
        <v>145</v>
      </c>
      <c r="BA115" s="57"/>
      <c r="BB115" s="31" t="s">
        <v>1019</v>
      </c>
      <c r="BC115" s="69" t="s">
        <v>1033</v>
      </c>
      <c r="BD115" s="69"/>
      <c r="BE115" s="69"/>
      <c r="BF115" s="93">
        <f t="shared" si="6"/>
        <v>44105</v>
      </c>
      <c r="BG115" s="93">
        <f t="shared" si="7"/>
        <v>44196</v>
      </c>
      <c r="BH115" s="69" t="str">
        <f>+IF(OR(BG115&lt;=Listas!$AH$2,BF115&lt;=Listas!$AH$2),"Programado","No programado")</f>
        <v>No programado</v>
      </c>
      <c r="BI115" s="69"/>
      <c r="BJ115" s="69"/>
      <c r="BK115" s="69" t="str">
        <f t="shared" si="8"/>
        <v/>
      </c>
      <c r="BL115" s="69"/>
      <c r="BM115" s="69" t="str">
        <f>+IF(OR(AND(BG115&gt;Listas!$AH$2,BG115&lt;=Listas!$AH$3),AND(BF115&lt;=Listas!$AH$3,BG115&gt;=Listas!$AH$3)),"Programado","No programado")</f>
        <v>No programado</v>
      </c>
      <c r="BN115" s="69"/>
      <c r="BO115" s="69"/>
      <c r="BP115" s="69" t="str">
        <f t="shared" si="9"/>
        <v/>
      </c>
      <c r="BQ115" s="69"/>
      <c r="BR115" s="69" t="str">
        <f>+IF(OR(AND(BG115&gt;Listas!$AH$3,BG115&lt;=Listas!$AH$4),AND(BF115&lt;=Listas!$AH$4,BG115&gt;=Listas!$AH$4)),"Programado","No programado")</f>
        <v>No programado</v>
      </c>
      <c r="BS115" s="69"/>
      <c r="BT115" s="69"/>
      <c r="BU115" s="69" t="str">
        <f t="shared" si="10"/>
        <v/>
      </c>
      <c r="BV115" s="69"/>
      <c r="BW115" s="69" t="str">
        <f>IF(BG115&gt;Listas!$AH$4,"Programado","No programado")</f>
        <v>Programado</v>
      </c>
      <c r="BX115" s="69"/>
      <c r="BY115" s="69"/>
      <c r="BZ115" s="69" t="str">
        <f t="shared" si="11"/>
        <v xml:space="preserve">Paquetes tramitados bajo el proceso </v>
      </c>
      <c r="CA115" s="69"/>
    </row>
    <row r="116" spans="1:79" ht="61.5" customHeight="1" x14ac:dyDescent="0.25">
      <c r="A116" s="57"/>
      <c r="B116" s="25" t="s">
        <v>52</v>
      </c>
      <c r="C116" s="4" t="s">
        <v>81</v>
      </c>
      <c r="D116" s="25" t="s">
        <v>53</v>
      </c>
      <c r="E116" s="4" t="s">
        <v>86</v>
      </c>
      <c r="F116" s="25" t="s">
        <v>834</v>
      </c>
      <c r="G116" s="46" t="s">
        <v>1014</v>
      </c>
      <c r="H116" s="23" t="s">
        <v>1182</v>
      </c>
      <c r="I116" s="39" t="s">
        <v>835</v>
      </c>
      <c r="J116" s="39" t="s">
        <v>836</v>
      </c>
      <c r="K116" s="32" t="s">
        <v>837</v>
      </c>
      <c r="L116" s="25" t="s">
        <v>983</v>
      </c>
      <c r="M116" s="39" t="s">
        <v>886</v>
      </c>
      <c r="N116" s="40">
        <v>43850</v>
      </c>
      <c r="O116" s="40">
        <v>43921</v>
      </c>
      <c r="P116" s="41"/>
      <c r="Q116" s="23" t="s">
        <v>816</v>
      </c>
      <c r="R116" s="23">
        <v>50</v>
      </c>
      <c r="S116" s="25"/>
      <c r="T116" s="25"/>
      <c r="U116" s="25"/>
      <c r="V116" s="25"/>
      <c r="W116" s="25"/>
      <c r="X116" s="25" t="s">
        <v>248</v>
      </c>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t="s">
        <v>200</v>
      </c>
      <c r="AX116" s="25" t="s">
        <v>201</v>
      </c>
      <c r="AY116" s="25" t="s">
        <v>200</v>
      </c>
      <c r="AZ116" s="25" t="s">
        <v>145</v>
      </c>
      <c r="BA116" s="25" t="s">
        <v>163</v>
      </c>
      <c r="BB116" s="31" t="s">
        <v>146</v>
      </c>
      <c r="BC116" s="69" t="s">
        <v>1035</v>
      </c>
      <c r="BD116" s="164">
        <v>43924</v>
      </c>
      <c r="BE116" s="69"/>
      <c r="BF116" s="93">
        <f t="shared" si="6"/>
        <v>43850</v>
      </c>
      <c r="BG116" s="93">
        <f t="shared" si="7"/>
        <v>43921</v>
      </c>
      <c r="BH116" s="69" t="str">
        <f>+IF(OR(BG116&lt;=Listas!$AH$2,BF116&lt;=Listas!$AH$2),"Programado","No programado")</f>
        <v>Programado</v>
      </c>
      <c r="BI116" s="162" t="s">
        <v>1409</v>
      </c>
      <c r="BJ116" s="162" t="s">
        <v>1410</v>
      </c>
      <c r="BK116" s="162" t="str">
        <f t="shared" si="8"/>
        <v>Proceso documentado, aprobado, publicado y formalizado en el SIGI</v>
      </c>
      <c r="BL116" s="162" t="s">
        <v>1411</v>
      </c>
      <c r="BM116" s="69" t="str">
        <f>+IF(OR(AND(BG116&gt;Listas!$AH$2,BG116&lt;=Listas!$AH$3),AND(BF116&lt;=Listas!$AH$3,BG116&gt;=Listas!$AH$3)),"Programado","No programado")</f>
        <v>No programado</v>
      </c>
      <c r="BN116" s="69"/>
      <c r="BO116" s="69"/>
      <c r="BP116" s="69" t="str">
        <f t="shared" si="9"/>
        <v/>
      </c>
      <c r="BQ116" s="69"/>
      <c r="BR116" s="69" t="str">
        <f>+IF(OR(AND(BG116&gt;Listas!$AH$3,BG116&lt;=Listas!$AH$4),AND(BF116&lt;=Listas!$AH$4,BG116&gt;=Listas!$AH$4)),"Programado","No programado")</f>
        <v>No programado</v>
      </c>
      <c r="BS116" s="69"/>
      <c r="BT116" s="69"/>
      <c r="BU116" s="69" t="str">
        <f t="shared" si="10"/>
        <v/>
      </c>
      <c r="BV116" s="69"/>
      <c r="BW116" s="69" t="str">
        <f>IF(BG116&gt;Listas!$AH$4,"Programado","No programado")</f>
        <v>No programado</v>
      </c>
      <c r="BX116" s="69"/>
      <c r="BY116" s="69"/>
      <c r="BZ116" s="69" t="str">
        <f t="shared" si="11"/>
        <v/>
      </c>
      <c r="CA116" s="69"/>
    </row>
    <row r="117" spans="1:79" ht="61.5" customHeight="1" x14ac:dyDescent="0.25">
      <c r="A117" s="57"/>
      <c r="B117" s="25" t="s">
        <v>52</v>
      </c>
      <c r="C117" s="4" t="s">
        <v>81</v>
      </c>
      <c r="D117" s="25" t="s">
        <v>53</v>
      </c>
      <c r="E117" s="4" t="s">
        <v>86</v>
      </c>
      <c r="F117" s="25" t="s">
        <v>834</v>
      </c>
      <c r="G117" s="46" t="s">
        <v>1014</v>
      </c>
      <c r="H117" s="23" t="s">
        <v>1182</v>
      </c>
      <c r="I117" s="39" t="s">
        <v>838</v>
      </c>
      <c r="J117" s="39" t="s">
        <v>839</v>
      </c>
      <c r="K117" s="32" t="s">
        <v>840</v>
      </c>
      <c r="L117" s="25" t="s">
        <v>983</v>
      </c>
      <c r="M117" s="39" t="s">
        <v>885</v>
      </c>
      <c r="N117" s="40">
        <v>43862</v>
      </c>
      <c r="O117" s="40">
        <v>44196</v>
      </c>
      <c r="P117" s="41"/>
      <c r="Q117" s="23" t="s">
        <v>816</v>
      </c>
      <c r="R117" s="23">
        <v>50</v>
      </c>
      <c r="S117" s="25"/>
      <c r="T117" s="25"/>
      <c r="U117" s="25"/>
      <c r="V117" s="25"/>
      <c r="W117" s="25"/>
      <c r="X117" s="25" t="s">
        <v>248</v>
      </c>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t="s">
        <v>200</v>
      </c>
      <c r="AX117" s="25" t="s">
        <v>201</v>
      </c>
      <c r="AY117" s="25" t="s">
        <v>200</v>
      </c>
      <c r="AZ117" s="25" t="s">
        <v>145</v>
      </c>
      <c r="BA117" s="25" t="s">
        <v>163</v>
      </c>
      <c r="BB117" s="31" t="s">
        <v>146</v>
      </c>
      <c r="BC117" s="69" t="s">
        <v>1034</v>
      </c>
      <c r="BD117" s="69"/>
      <c r="BE117" s="69"/>
      <c r="BF117" s="93">
        <f t="shared" si="6"/>
        <v>43862</v>
      </c>
      <c r="BG117" s="93">
        <f t="shared" si="7"/>
        <v>44196</v>
      </c>
      <c r="BH117" s="69" t="str">
        <f>+IF(OR(BG117&lt;=Listas!$AH$2,BF117&lt;=Listas!$AH$2),"Programado","No programado")</f>
        <v>Programado</v>
      </c>
      <c r="BI117" s="175" t="s">
        <v>1468</v>
      </c>
      <c r="BJ117" s="69"/>
      <c r="BK117" s="69" t="str">
        <f t="shared" si="8"/>
        <v>Acta de las reuniones
Documento que describe el SAA de recobros actualizado</v>
      </c>
      <c r="BL117" s="175" t="s">
        <v>1469</v>
      </c>
      <c r="BM117" s="69" t="str">
        <f>+IF(OR(AND(BG117&gt;Listas!$AH$2,BG117&lt;=Listas!$AH$3),AND(BF117&lt;=Listas!$AH$3,BG117&gt;=Listas!$AH$3)),"Programado","No programado")</f>
        <v>Programado</v>
      </c>
      <c r="BN117" s="69"/>
      <c r="BO117" s="69"/>
      <c r="BP117" s="69" t="str">
        <f t="shared" si="9"/>
        <v>Acta de las reuniones
Documento que describe el SAA de recobros actualizado</v>
      </c>
      <c r="BQ117" s="69"/>
      <c r="BR117" s="69" t="str">
        <f>+IF(OR(AND(BG117&gt;Listas!$AH$3,BG117&lt;=Listas!$AH$4),AND(BF117&lt;=Listas!$AH$4,BG117&gt;=Listas!$AH$4)),"Programado","No programado")</f>
        <v>Programado</v>
      </c>
      <c r="BS117" s="69"/>
      <c r="BT117" s="69"/>
      <c r="BU117" s="69" t="str">
        <f t="shared" si="10"/>
        <v>Acta de las reuniones
Documento que describe el SAA de recobros actualizado</v>
      </c>
      <c r="BV117" s="69"/>
      <c r="BW117" s="69" t="str">
        <f>IF(BG117&gt;Listas!$AH$4,"Programado","No programado")</f>
        <v>Programado</v>
      </c>
      <c r="BX117" s="69"/>
      <c r="BY117" s="69"/>
      <c r="BZ117" s="69" t="str">
        <f t="shared" si="11"/>
        <v>Acta de las reuniones
Documento que describe el SAA de recobros actualizado</v>
      </c>
      <c r="CA117" s="69"/>
    </row>
    <row r="118" spans="1:79" ht="61.5" customHeight="1" x14ac:dyDescent="0.25">
      <c r="A118" s="59"/>
      <c r="B118" s="26" t="s">
        <v>52</v>
      </c>
      <c r="C118" s="26" t="str">
        <f>+VLOOKUP(B118,[1]Listas!$A$2:$B$5,2,FALSE)</f>
        <v>PerDos</v>
      </c>
      <c r="D118" s="26" t="s">
        <v>53</v>
      </c>
      <c r="E118" s="26" t="str">
        <f>+VLOOKUP(D118,[1]Listas!$E$1:$F$11,2,FALSE)</f>
        <v>ObjCuatro</v>
      </c>
      <c r="F118" s="26" t="s">
        <v>226</v>
      </c>
      <c r="G118" s="26" t="s">
        <v>534</v>
      </c>
      <c r="H118" s="26" t="s">
        <v>466</v>
      </c>
      <c r="I118" s="26" t="s">
        <v>535</v>
      </c>
      <c r="J118" s="26" t="s">
        <v>536</v>
      </c>
      <c r="K118" s="49" t="s">
        <v>537</v>
      </c>
      <c r="L118" s="26" t="s">
        <v>933</v>
      </c>
      <c r="M118" s="26" t="s">
        <v>935</v>
      </c>
      <c r="N118" s="28">
        <v>43831</v>
      </c>
      <c r="O118" s="28">
        <v>44196</v>
      </c>
      <c r="P118" s="29"/>
      <c r="Q118" s="26"/>
      <c r="R118" s="49">
        <v>25</v>
      </c>
      <c r="S118" s="26"/>
      <c r="T118" s="26"/>
      <c r="U118" s="26"/>
      <c r="V118" s="26"/>
      <c r="W118" s="26"/>
      <c r="X118" s="26" t="s">
        <v>317</v>
      </c>
      <c r="Y118" s="26"/>
      <c r="Z118" s="26"/>
      <c r="AA118" s="26"/>
      <c r="AB118" s="26"/>
      <c r="AC118" s="26" t="s">
        <v>317</v>
      </c>
      <c r="AD118" s="26"/>
      <c r="AE118" s="26"/>
      <c r="AF118" s="26"/>
      <c r="AG118" s="26"/>
      <c r="AH118" s="26"/>
      <c r="AI118" s="26"/>
      <c r="AJ118" s="26"/>
      <c r="AK118" s="26"/>
      <c r="AL118" s="26"/>
      <c r="AM118" s="26"/>
      <c r="AN118" s="26"/>
      <c r="AO118" s="26"/>
      <c r="AP118" s="26"/>
      <c r="AQ118" s="26"/>
      <c r="AR118" s="26"/>
      <c r="AS118" s="26" t="s">
        <v>248</v>
      </c>
      <c r="AT118" s="26"/>
      <c r="AU118" s="49"/>
      <c r="AV118" s="26"/>
      <c r="AW118" s="26" t="s">
        <v>200</v>
      </c>
      <c r="AX118" s="26" t="str">
        <f>+VLOOKUP(AW118,[1]Listas!$L$2:$M$8,2,FALSE)</f>
        <v>NA</v>
      </c>
      <c r="AY118" s="26" t="s">
        <v>200</v>
      </c>
      <c r="AZ118" s="26" t="s">
        <v>149</v>
      </c>
      <c r="BA118" s="26" t="str">
        <f>+VLOOKUP(AZ118,[1]Listas!$AA$2:$AB$10,2,FALSE)</f>
        <v>DTIC</v>
      </c>
      <c r="BB118" s="26" t="s">
        <v>150</v>
      </c>
      <c r="BC118" s="69" t="s">
        <v>1034</v>
      </c>
      <c r="BD118" s="69"/>
      <c r="BE118" s="69"/>
      <c r="BF118" s="93">
        <f t="shared" si="6"/>
        <v>43831</v>
      </c>
      <c r="BG118" s="93">
        <f t="shared" si="7"/>
        <v>44196</v>
      </c>
      <c r="BH118" s="69" t="str">
        <f>+IF(OR(BG118&lt;=Listas!$AH$2,BF118&lt;=Listas!$AH$2),"Programado","No programado")</f>
        <v>Programado</v>
      </c>
      <c r="BI118" s="155" t="s">
        <v>1371</v>
      </c>
      <c r="BJ118" s="69" t="s">
        <v>1331</v>
      </c>
      <c r="BK118" s="69" t="str">
        <f t="shared" si="8"/>
        <v>Auditorías realizadas e informadas a las EPS.</v>
      </c>
      <c r="BL118" s="69" t="s">
        <v>1372</v>
      </c>
      <c r="BM118" s="69" t="str">
        <f>+IF(OR(AND(BG118&gt;Listas!$AH$2,BG118&lt;=Listas!$AH$3),AND(BF118&lt;=Listas!$AH$3,BG118&gt;=Listas!$AH$3)),"Programado","No programado")</f>
        <v>Programado</v>
      </c>
      <c r="BN118" s="69"/>
      <c r="BO118" s="69"/>
      <c r="BP118" s="69" t="str">
        <f t="shared" si="9"/>
        <v>Auditorías realizadas e informadas a las EPS.</v>
      </c>
      <c r="BQ118" s="69"/>
      <c r="BR118" s="69" t="str">
        <f>+IF(OR(AND(BG118&gt;Listas!$AH$3,BG118&lt;=Listas!$AH$4),AND(BF118&lt;=Listas!$AH$4,BG118&gt;=Listas!$AH$4)),"Programado","No programado")</f>
        <v>Programado</v>
      </c>
      <c r="BS118" s="69"/>
      <c r="BT118" s="69"/>
      <c r="BU118" s="69" t="str">
        <f t="shared" si="10"/>
        <v>Auditorías realizadas e informadas a las EPS.</v>
      </c>
      <c r="BV118" s="69"/>
      <c r="BW118" s="69" t="str">
        <f>IF(BG118&gt;Listas!$AH$4,"Programado","No programado")</f>
        <v>Programado</v>
      </c>
      <c r="BX118" s="69"/>
      <c r="BY118" s="69"/>
      <c r="BZ118" s="69" t="str">
        <f t="shared" si="11"/>
        <v>Auditorías realizadas e informadas a las EPS.</v>
      </c>
      <c r="CA118" s="69"/>
    </row>
    <row r="119" spans="1:79" ht="61.5" customHeight="1" x14ac:dyDescent="0.25">
      <c r="A119" s="59"/>
      <c r="B119" s="26" t="s">
        <v>52</v>
      </c>
      <c r="C119" s="26" t="str">
        <f>+VLOOKUP(B119,[1]Listas!$A$2:$B$5,2,FALSE)</f>
        <v>PerDos</v>
      </c>
      <c r="D119" s="26" t="s">
        <v>53</v>
      </c>
      <c r="E119" s="26" t="str">
        <f>+VLOOKUP(D119,[1]Listas!$E$1:$F$11,2,FALSE)</f>
        <v>ObjCuatro</v>
      </c>
      <c r="F119" s="26" t="s">
        <v>226</v>
      </c>
      <c r="G119" s="26" t="s">
        <v>534</v>
      </c>
      <c r="H119" s="26" t="s">
        <v>466</v>
      </c>
      <c r="I119" s="26" t="s">
        <v>535</v>
      </c>
      <c r="J119" s="26" t="s">
        <v>936</v>
      </c>
      <c r="K119" s="49" t="s">
        <v>541</v>
      </c>
      <c r="L119" s="26" t="s">
        <v>933</v>
      </c>
      <c r="M119" s="26" t="s">
        <v>935</v>
      </c>
      <c r="N119" s="28">
        <v>43831</v>
      </c>
      <c r="O119" s="28">
        <v>44196</v>
      </c>
      <c r="P119" s="29"/>
      <c r="Q119" s="26"/>
      <c r="R119" s="49">
        <v>25</v>
      </c>
      <c r="S119" s="26"/>
      <c r="T119" s="26"/>
      <c r="U119" s="26"/>
      <c r="V119" s="26"/>
      <c r="W119" s="26"/>
      <c r="X119" s="26" t="s">
        <v>317</v>
      </c>
      <c r="Y119" s="26"/>
      <c r="Z119" s="26"/>
      <c r="AA119" s="26"/>
      <c r="AB119" s="26"/>
      <c r="AC119" s="26" t="s">
        <v>317</v>
      </c>
      <c r="AD119" s="26"/>
      <c r="AE119" s="26"/>
      <c r="AF119" s="26"/>
      <c r="AG119" s="26"/>
      <c r="AH119" s="26"/>
      <c r="AI119" s="26"/>
      <c r="AJ119" s="26"/>
      <c r="AK119" s="26"/>
      <c r="AL119" s="26"/>
      <c r="AM119" s="26"/>
      <c r="AN119" s="26"/>
      <c r="AO119" s="26"/>
      <c r="AP119" s="26"/>
      <c r="AQ119" s="26"/>
      <c r="AR119" s="26"/>
      <c r="AS119" s="26" t="s">
        <v>248</v>
      </c>
      <c r="AT119" s="26"/>
      <c r="AU119" s="49"/>
      <c r="AV119" s="26"/>
      <c r="AW119" s="26" t="s">
        <v>200</v>
      </c>
      <c r="AX119" s="26" t="str">
        <f>+VLOOKUP(AW119,[1]Listas!$L$2:$M$8,2,FALSE)</f>
        <v>NA</v>
      </c>
      <c r="AY119" s="26" t="s">
        <v>200</v>
      </c>
      <c r="AZ119" s="26" t="s">
        <v>149</v>
      </c>
      <c r="BA119" s="26" t="str">
        <f>+VLOOKUP(AZ119,[1]Listas!$AA$2:$AB$10,2,FALSE)</f>
        <v>DTIC</v>
      </c>
      <c r="BB119" s="26" t="s">
        <v>150</v>
      </c>
      <c r="BC119" s="69" t="s">
        <v>1034</v>
      </c>
      <c r="BD119" s="69"/>
      <c r="BE119" s="69"/>
      <c r="BF119" s="93">
        <f t="shared" si="6"/>
        <v>43831</v>
      </c>
      <c r="BG119" s="93">
        <f t="shared" si="7"/>
        <v>44196</v>
      </c>
      <c r="BH119" s="69" t="str">
        <f>+IF(OR(BG119&lt;=Listas!$AH$2,BF119&lt;=Listas!$AH$2),"Programado","No programado")</f>
        <v>Programado</v>
      </c>
      <c r="BI119" s="155" t="s">
        <v>1373</v>
      </c>
      <c r="BJ119" s="69" t="s">
        <v>1331</v>
      </c>
      <c r="BK119" s="69" t="str">
        <f t="shared" si="8"/>
        <v>Convenio con Migración Colombia.
Cruces de información con DIAN y otros actores</v>
      </c>
      <c r="BL119" s="155" t="s">
        <v>1374</v>
      </c>
      <c r="BM119" s="69" t="str">
        <f>+IF(OR(AND(BG119&gt;Listas!$AH$2,BG119&lt;=Listas!$AH$3),AND(BF119&lt;=Listas!$AH$3,BG119&gt;=Listas!$AH$3)),"Programado","No programado")</f>
        <v>Programado</v>
      </c>
      <c r="BN119" s="69"/>
      <c r="BO119" s="69"/>
      <c r="BP119" s="69" t="str">
        <f t="shared" si="9"/>
        <v>Convenio con Migración Colombia.
Cruces de información con DIAN y otros actores</v>
      </c>
      <c r="BQ119" s="69"/>
      <c r="BR119" s="69" t="str">
        <f>+IF(OR(AND(BG119&gt;Listas!$AH$3,BG119&lt;=Listas!$AH$4),AND(BF119&lt;=Listas!$AH$4,BG119&gt;=Listas!$AH$4)),"Programado","No programado")</f>
        <v>Programado</v>
      </c>
      <c r="BS119" s="69"/>
      <c r="BT119" s="69"/>
      <c r="BU119" s="69" t="str">
        <f t="shared" si="10"/>
        <v>Convenio con Migración Colombia.
Cruces de información con DIAN y otros actores</v>
      </c>
      <c r="BV119" s="69"/>
      <c r="BW119" s="69" t="str">
        <f>IF(BG119&gt;Listas!$AH$4,"Programado","No programado")</f>
        <v>Programado</v>
      </c>
      <c r="BX119" s="69"/>
      <c r="BY119" s="69"/>
      <c r="BZ119" s="69" t="str">
        <f t="shared" si="11"/>
        <v>Convenio con Migración Colombia.
Cruces de información con DIAN y otros actores</v>
      </c>
      <c r="CA119" s="69"/>
    </row>
    <row r="120" spans="1:79" ht="61.5" customHeight="1" x14ac:dyDescent="0.25">
      <c r="A120" s="59" t="s">
        <v>751</v>
      </c>
      <c r="B120" s="26" t="s">
        <v>52</v>
      </c>
      <c r="C120" s="26" t="str">
        <f>+VLOOKUP(B120,[1]Listas!$A$2:$B$5,2,FALSE)</f>
        <v>PerDos</v>
      </c>
      <c r="D120" s="26" t="s">
        <v>53</v>
      </c>
      <c r="E120" s="26" t="str">
        <f>+VLOOKUP(D120,[1]Listas!$E$1:$F$11,2,FALSE)</f>
        <v>ObjCuatro</v>
      </c>
      <c r="F120" s="26" t="s">
        <v>226</v>
      </c>
      <c r="G120" s="26" t="s">
        <v>534</v>
      </c>
      <c r="H120" s="26" t="s">
        <v>466</v>
      </c>
      <c r="I120" s="26" t="s">
        <v>535</v>
      </c>
      <c r="J120" s="26" t="s">
        <v>538</v>
      </c>
      <c r="K120" s="49" t="s">
        <v>539</v>
      </c>
      <c r="L120" s="26" t="s">
        <v>933</v>
      </c>
      <c r="M120" s="26" t="s">
        <v>935</v>
      </c>
      <c r="N120" s="28">
        <v>43862</v>
      </c>
      <c r="O120" s="28">
        <v>44044</v>
      </c>
      <c r="P120" s="29"/>
      <c r="Q120" s="26"/>
      <c r="R120" s="49">
        <v>25</v>
      </c>
      <c r="S120" s="26"/>
      <c r="T120" s="26"/>
      <c r="U120" s="26"/>
      <c r="V120" s="26"/>
      <c r="W120" s="26"/>
      <c r="X120" s="26" t="s">
        <v>317</v>
      </c>
      <c r="Y120" s="26"/>
      <c r="Z120" s="26"/>
      <c r="AA120" s="26"/>
      <c r="AB120" s="26"/>
      <c r="AC120" s="26" t="s">
        <v>317</v>
      </c>
      <c r="AD120" s="26"/>
      <c r="AE120" s="26"/>
      <c r="AF120" s="26"/>
      <c r="AG120" s="26"/>
      <c r="AH120" s="26"/>
      <c r="AI120" s="26" t="s">
        <v>317</v>
      </c>
      <c r="AJ120" s="26"/>
      <c r="AK120" s="26"/>
      <c r="AL120" s="26"/>
      <c r="AM120" s="26"/>
      <c r="AN120" s="26"/>
      <c r="AO120" s="26"/>
      <c r="AP120" s="26"/>
      <c r="AQ120" s="26"/>
      <c r="AR120" s="26"/>
      <c r="AS120" s="26" t="s">
        <v>248</v>
      </c>
      <c r="AT120" s="26"/>
      <c r="AU120" s="49"/>
      <c r="AV120" s="26"/>
      <c r="AW120" s="26" t="s">
        <v>200</v>
      </c>
      <c r="AX120" s="26" t="str">
        <f>+VLOOKUP(AW120,[1]Listas!$L$2:$M$8,2,FALSE)</f>
        <v>NA</v>
      </c>
      <c r="AY120" s="26" t="s">
        <v>200</v>
      </c>
      <c r="AZ120" s="26" t="s">
        <v>149</v>
      </c>
      <c r="BA120" s="26" t="str">
        <f>+VLOOKUP(AZ120,[1]Listas!$AA$2:$AB$10,2,FALSE)</f>
        <v>DTIC</v>
      </c>
      <c r="BB120" s="26" t="s">
        <v>150</v>
      </c>
      <c r="BC120" s="69" t="s">
        <v>1034</v>
      </c>
      <c r="BD120" s="69"/>
      <c r="BE120" s="69"/>
      <c r="BF120" s="93">
        <f t="shared" si="6"/>
        <v>43862</v>
      </c>
      <c r="BG120" s="93">
        <f t="shared" si="7"/>
        <v>44044</v>
      </c>
      <c r="BH120" s="69" t="str">
        <f>+IF(OR(BG120&lt;=Listas!$AH$2,BF120&lt;=Listas!$AH$2),"Programado","No programado")</f>
        <v>Programado</v>
      </c>
      <c r="BI120" s="155" t="s">
        <v>1375</v>
      </c>
      <c r="BJ120" s="69" t="s">
        <v>1331</v>
      </c>
      <c r="BK120" s="69" t="str">
        <f t="shared" si="8"/>
        <v>Solicitudes de datos adicionales de afiliados para ubicación y condiciones socioeconómicas,</v>
      </c>
      <c r="BL120" s="69" t="s">
        <v>1376</v>
      </c>
      <c r="BM120" s="69" t="str">
        <f>+IF(OR(AND(BG120&gt;Listas!$AH$2,BG120&lt;=Listas!$AH$3),AND(BF120&lt;=Listas!$AH$3,BG120&gt;=Listas!$AH$3)),"Programado","No programado")</f>
        <v>Programado</v>
      </c>
      <c r="BN120" s="69"/>
      <c r="BO120" s="69"/>
      <c r="BP120" s="69" t="str">
        <f t="shared" si="9"/>
        <v>Solicitudes de datos adicionales de afiliados para ubicación y condiciones socioeconómicas,</v>
      </c>
      <c r="BQ120" s="69"/>
      <c r="BR120" s="69" t="str">
        <f>+IF(OR(AND(BG120&gt;Listas!$AH$3,BG120&lt;=Listas!$AH$4),AND(BF120&lt;=Listas!$AH$4,BG120&gt;=Listas!$AH$4)),"Programado","No programado")</f>
        <v>Programado</v>
      </c>
      <c r="BS120" s="69"/>
      <c r="BT120" s="69"/>
      <c r="BU120" s="69" t="str">
        <f t="shared" si="10"/>
        <v>Solicitudes de datos adicionales de afiliados para ubicación y condiciones socioeconómicas,</v>
      </c>
      <c r="BV120" s="69"/>
      <c r="BW120" s="69" t="str">
        <f>IF(BG120&gt;Listas!$AH$4,"Programado","No programado")</f>
        <v>No programado</v>
      </c>
      <c r="BX120" s="69"/>
      <c r="BY120" s="69"/>
      <c r="BZ120" s="69" t="str">
        <f t="shared" si="11"/>
        <v/>
      </c>
      <c r="CA120" s="69"/>
    </row>
    <row r="121" spans="1:79" ht="61.5" customHeight="1" x14ac:dyDescent="0.25">
      <c r="A121" s="59"/>
      <c r="B121" s="26" t="s">
        <v>52</v>
      </c>
      <c r="C121" s="26" t="str">
        <f>+VLOOKUP(B121,[1]Listas!$A$2:$B$5,2,FALSE)</f>
        <v>PerDos</v>
      </c>
      <c r="D121" s="26" t="s">
        <v>53</v>
      </c>
      <c r="E121" s="26" t="str">
        <f>+VLOOKUP(D121,[1]Listas!$E$1:$F$11,2,FALSE)</f>
        <v>ObjCuatro</v>
      </c>
      <c r="F121" s="26" t="s">
        <v>226</v>
      </c>
      <c r="G121" s="26" t="s">
        <v>534</v>
      </c>
      <c r="H121" s="26" t="s">
        <v>466</v>
      </c>
      <c r="I121" s="26" t="s">
        <v>540</v>
      </c>
      <c r="J121" s="26" t="s">
        <v>937</v>
      </c>
      <c r="K121" s="49" t="s">
        <v>938</v>
      </c>
      <c r="L121" s="26" t="s">
        <v>933</v>
      </c>
      <c r="M121" s="26" t="s">
        <v>935</v>
      </c>
      <c r="N121" s="28">
        <v>43831</v>
      </c>
      <c r="O121" s="28">
        <v>43982</v>
      </c>
      <c r="P121" s="29"/>
      <c r="Q121" s="26"/>
      <c r="R121" s="49">
        <v>25</v>
      </c>
      <c r="S121" s="26"/>
      <c r="T121" s="26"/>
      <c r="U121" s="26"/>
      <c r="V121" s="26"/>
      <c r="W121" s="26"/>
      <c r="X121" s="26" t="s">
        <v>317</v>
      </c>
      <c r="Y121" s="26"/>
      <c r="Z121" s="26"/>
      <c r="AA121" s="26"/>
      <c r="AB121" s="26"/>
      <c r="AC121" s="26" t="s">
        <v>317</v>
      </c>
      <c r="AD121" s="26"/>
      <c r="AE121" s="26"/>
      <c r="AF121" s="26"/>
      <c r="AG121" s="26"/>
      <c r="AH121" s="26"/>
      <c r="AI121" s="26"/>
      <c r="AJ121" s="26"/>
      <c r="AK121" s="26"/>
      <c r="AL121" s="26"/>
      <c r="AM121" s="26"/>
      <c r="AN121" s="26"/>
      <c r="AO121" s="26"/>
      <c r="AP121" s="26"/>
      <c r="AQ121" s="26"/>
      <c r="AR121" s="26"/>
      <c r="AS121" s="26" t="s">
        <v>248</v>
      </c>
      <c r="AT121" s="26"/>
      <c r="AU121" s="49"/>
      <c r="AV121" s="26"/>
      <c r="AW121" s="26" t="s">
        <v>200</v>
      </c>
      <c r="AX121" s="26" t="str">
        <f>+VLOOKUP(AW121,[1]Listas!$L$2:$M$8,2,FALSE)</f>
        <v>NA</v>
      </c>
      <c r="AY121" s="26" t="s">
        <v>200</v>
      </c>
      <c r="AZ121" s="26" t="s">
        <v>149</v>
      </c>
      <c r="BA121" s="26" t="str">
        <f>+VLOOKUP(AZ121,[1]Listas!$AA$2:$AB$10,2,FALSE)</f>
        <v>DTIC</v>
      </c>
      <c r="BB121" s="26" t="s">
        <v>150</v>
      </c>
      <c r="BC121" s="69" t="s">
        <v>1034</v>
      </c>
      <c r="BD121" s="69"/>
      <c r="BE121" s="69"/>
      <c r="BF121" s="93">
        <f t="shared" si="6"/>
        <v>43831</v>
      </c>
      <c r="BG121" s="93">
        <f t="shared" si="7"/>
        <v>43982</v>
      </c>
      <c r="BH121" s="69" t="str">
        <f>+IF(OR(BG121&lt;=Listas!$AH$2,BF121&lt;=Listas!$AH$2),"Programado","No programado")</f>
        <v>Programado</v>
      </c>
      <c r="BI121" s="155" t="s">
        <v>1377</v>
      </c>
      <c r="BJ121" s="69" t="s">
        <v>1331</v>
      </c>
      <c r="BK121" s="69" t="str">
        <f t="shared" si="8"/>
        <v>Web Services de consulta a RNEC implementados.
BDUA con 99% de índice de calidad.</v>
      </c>
      <c r="BL121" s="155" t="s">
        <v>1378</v>
      </c>
      <c r="BM121" s="69" t="str">
        <f>+IF(OR(AND(BG121&gt;Listas!$AH$2,BG121&lt;=Listas!$AH$3),AND(BF121&lt;=Listas!$AH$3,BG121&gt;=Listas!$AH$3)),"Programado","No programado")</f>
        <v>Programado</v>
      </c>
      <c r="BN121" s="69"/>
      <c r="BO121" s="69"/>
      <c r="BP121" s="69" t="str">
        <f t="shared" si="9"/>
        <v>Web Services de consulta a RNEC implementados.
BDUA con 99% de índice de calidad.</v>
      </c>
      <c r="BQ121" s="69"/>
      <c r="BR121" s="69" t="str">
        <f>+IF(OR(AND(BG121&gt;Listas!$AH$3,BG121&lt;=Listas!$AH$4),AND(BF121&lt;=Listas!$AH$4,BG121&gt;=Listas!$AH$4)),"Programado","No programado")</f>
        <v>No programado</v>
      </c>
      <c r="BS121" s="69"/>
      <c r="BT121" s="69"/>
      <c r="BU121" s="69" t="str">
        <f t="shared" si="10"/>
        <v/>
      </c>
      <c r="BV121" s="69"/>
      <c r="BW121" s="69" t="str">
        <f>IF(BG121&gt;Listas!$AH$4,"Programado","No programado")</f>
        <v>No programado</v>
      </c>
      <c r="BX121" s="69"/>
      <c r="BY121" s="69"/>
      <c r="BZ121" s="69" t="str">
        <f t="shared" si="11"/>
        <v/>
      </c>
      <c r="CA121" s="69"/>
    </row>
    <row r="122" spans="1:79" ht="61.5" customHeight="1" x14ac:dyDescent="0.25">
      <c r="A122" s="59"/>
      <c r="B122" s="26" t="s">
        <v>52</v>
      </c>
      <c r="C122" s="26" t="str">
        <f>+VLOOKUP(B122,Listas!$A$2:$B$5,2,FALSE)</f>
        <v>PerDos</v>
      </c>
      <c r="D122" s="26" t="s">
        <v>53</v>
      </c>
      <c r="E122" s="26" t="str">
        <f>+VLOOKUP(D122,Listas!$E$1:$F$11,2,FALSE)</f>
        <v>ObjCuatro</v>
      </c>
      <c r="F122" s="26" t="s">
        <v>226</v>
      </c>
      <c r="G122" s="32" t="s">
        <v>623</v>
      </c>
      <c r="H122" s="31" t="s">
        <v>957</v>
      </c>
      <c r="I122" s="31" t="s">
        <v>624</v>
      </c>
      <c r="J122" s="31" t="s">
        <v>625</v>
      </c>
      <c r="K122" s="32" t="s">
        <v>626</v>
      </c>
      <c r="L122" s="31" t="s">
        <v>958</v>
      </c>
      <c r="M122" s="31" t="s">
        <v>959</v>
      </c>
      <c r="N122" s="52">
        <v>43891</v>
      </c>
      <c r="O122" s="52">
        <v>44180</v>
      </c>
      <c r="P122" s="29"/>
      <c r="Q122" s="31" t="s">
        <v>627</v>
      </c>
      <c r="R122" s="49">
        <v>100</v>
      </c>
      <c r="S122" s="26"/>
      <c r="T122" s="26"/>
      <c r="U122" s="26"/>
      <c r="V122" s="26"/>
      <c r="W122" s="26"/>
      <c r="X122" s="26" t="s">
        <v>248</v>
      </c>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48"/>
      <c r="AW122" s="26" t="s">
        <v>200</v>
      </c>
      <c r="AX122" s="26" t="str">
        <f>+VLOOKUP(AW122,Listas!$L$2:$M$8,2,FALSE)</f>
        <v>NA</v>
      </c>
      <c r="AY122" s="26" t="s">
        <v>200</v>
      </c>
      <c r="AZ122" s="26" t="s">
        <v>139</v>
      </c>
      <c r="BA122" s="26" t="str">
        <f>+VLOOKUP(AZ122,Listas!$AA$2:$AB$10,2,FALSE)</f>
        <v>DLG</v>
      </c>
      <c r="BB122" s="31" t="s">
        <v>633</v>
      </c>
      <c r="BC122" s="69" t="s">
        <v>1034</v>
      </c>
      <c r="BD122" s="69"/>
      <c r="BE122" s="69"/>
      <c r="BF122" s="93">
        <f t="shared" si="6"/>
        <v>43891</v>
      </c>
      <c r="BG122" s="93">
        <f t="shared" si="7"/>
        <v>44180</v>
      </c>
      <c r="BH122" s="69" t="str">
        <f>+IF(OR(BG122&lt;=Listas!$AH$2,BF122&lt;=Listas!$AH$2),"Programado","No programado")</f>
        <v>Programado</v>
      </c>
      <c r="BI122" s="175" t="s">
        <v>1428</v>
      </c>
      <c r="BJ122" s="69"/>
      <c r="BK122" s="69" t="str">
        <f t="shared" si="8"/>
        <v>Documento con la metodología propuesta y aprobada por el líder de proceso</v>
      </c>
      <c r="BL122" s="69"/>
      <c r="BM122" s="69" t="str">
        <f>+IF(OR(AND(BG122&gt;Listas!$AH$2,BG122&lt;=Listas!$AH$3),AND(BF122&lt;=Listas!$AH$3,BG122&gt;=Listas!$AH$3)),"Programado","No programado")</f>
        <v>Programado</v>
      </c>
      <c r="BN122" s="69"/>
      <c r="BO122" s="69"/>
      <c r="BP122" s="69" t="str">
        <f t="shared" si="9"/>
        <v>Documento con la metodología propuesta y aprobada por el líder de proceso</v>
      </c>
      <c r="BQ122" s="69"/>
      <c r="BR122" s="69" t="str">
        <f>+IF(OR(AND(BG122&gt;Listas!$AH$3,BG122&lt;=Listas!$AH$4),AND(BF122&lt;=Listas!$AH$4,BG122&gt;=Listas!$AH$4)),"Programado","No programado")</f>
        <v>Programado</v>
      </c>
      <c r="BS122" s="69"/>
      <c r="BT122" s="69"/>
      <c r="BU122" s="69" t="str">
        <f t="shared" si="10"/>
        <v>Documento con la metodología propuesta y aprobada por el líder de proceso</v>
      </c>
      <c r="BV122" s="69"/>
      <c r="BW122" s="69" t="str">
        <f>IF(BG122&gt;Listas!$AH$4,"Programado","No programado")</f>
        <v>Programado</v>
      </c>
      <c r="BX122" s="69"/>
      <c r="BY122" s="69"/>
      <c r="BZ122" s="69" t="str">
        <f t="shared" si="11"/>
        <v>Documento con la metodología propuesta y aprobada por el líder de proceso</v>
      </c>
      <c r="CA122" s="69"/>
    </row>
    <row r="123" spans="1:79" ht="61.5" customHeight="1" x14ac:dyDescent="0.25">
      <c r="A123" s="59" t="s">
        <v>810</v>
      </c>
      <c r="B123" s="26" t="s">
        <v>52</v>
      </c>
      <c r="C123" s="26" t="str">
        <f>+VLOOKUP(B123,Listas!$A$2:$B$5,2,FALSE)</f>
        <v>PerDos</v>
      </c>
      <c r="D123" s="26" t="s">
        <v>53</v>
      </c>
      <c r="E123" s="26" t="str">
        <f>+VLOOKUP(D123,Listas!$E$1:$F$11,2,FALSE)</f>
        <v>ObjCuatro</v>
      </c>
      <c r="F123" s="26" t="s">
        <v>226</v>
      </c>
      <c r="G123" s="32" t="s">
        <v>628</v>
      </c>
      <c r="H123" s="31" t="s">
        <v>957</v>
      </c>
      <c r="I123" s="31" t="s">
        <v>960</v>
      </c>
      <c r="J123" s="31" t="s">
        <v>961</v>
      </c>
      <c r="K123" s="31" t="s">
        <v>962</v>
      </c>
      <c r="L123" s="31" t="s">
        <v>958</v>
      </c>
      <c r="M123" s="31" t="s">
        <v>963</v>
      </c>
      <c r="N123" s="52">
        <v>43862</v>
      </c>
      <c r="O123" s="52">
        <v>44196</v>
      </c>
      <c r="P123" s="29"/>
      <c r="Q123" s="31" t="s">
        <v>200</v>
      </c>
      <c r="R123" s="49">
        <v>100</v>
      </c>
      <c r="S123" s="26"/>
      <c r="T123" s="26"/>
      <c r="U123" s="26"/>
      <c r="V123" s="26"/>
      <c r="W123" s="26"/>
      <c r="X123" s="26" t="s">
        <v>248</v>
      </c>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48"/>
      <c r="AW123" s="26" t="s">
        <v>200</v>
      </c>
      <c r="AX123" s="26" t="str">
        <f>+VLOOKUP(AW123,Listas!$L$2:$M$8,2,FALSE)</f>
        <v>NA</v>
      </c>
      <c r="AY123" s="26" t="s">
        <v>200</v>
      </c>
      <c r="AZ123" s="26" t="s">
        <v>139</v>
      </c>
      <c r="BA123" s="26" t="str">
        <f>+VLOOKUP(AZ123,Listas!$AA$2:$AB$10,2,FALSE)</f>
        <v>DLG</v>
      </c>
      <c r="BB123" s="31" t="s">
        <v>634</v>
      </c>
      <c r="BC123" s="69" t="s">
        <v>1034</v>
      </c>
      <c r="BD123" s="69"/>
      <c r="BE123" s="69"/>
      <c r="BF123" s="93">
        <f t="shared" si="6"/>
        <v>43862</v>
      </c>
      <c r="BG123" s="93">
        <f t="shared" si="7"/>
        <v>44196</v>
      </c>
      <c r="BH123" s="69" t="str">
        <f>+IF(OR(BG123&lt;=Listas!$AH$2,BF123&lt;=Listas!$AH$2),"Programado","No programado")</f>
        <v>Programado</v>
      </c>
      <c r="BI123" s="170" t="s">
        <v>1480</v>
      </c>
      <c r="BJ123" s="183" t="s">
        <v>1481</v>
      </c>
      <c r="BK123" s="175" t="str">
        <f t="shared" si="8"/>
        <v>Documento prueba piloto de las fases terminadas del aplicativo  del procedimiento de reintegro de recursos del aseguramiento</v>
      </c>
      <c r="BL123" s="175" t="s">
        <v>1387</v>
      </c>
      <c r="BM123" s="69" t="str">
        <f>+IF(OR(AND(BG123&gt;Listas!$AH$2,BG123&lt;=Listas!$AH$3),AND(BF123&lt;=Listas!$AH$3,BG123&gt;=Listas!$AH$3)),"Programado","No programado")</f>
        <v>Programado</v>
      </c>
      <c r="BN123" s="69"/>
      <c r="BO123" s="69"/>
      <c r="BP123" s="69" t="str">
        <f t="shared" si="9"/>
        <v>Documento prueba piloto de las fases terminadas del aplicativo  del procedimiento de reintegro de recursos del aseguramiento</v>
      </c>
      <c r="BQ123" s="69"/>
      <c r="BR123" s="69" t="str">
        <f>+IF(OR(AND(BG123&gt;Listas!$AH$3,BG123&lt;=Listas!$AH$4),AND(BF123&lt;=Listas!$AH$4,BG123&gt;=Listas!$AH$4)),"Programado","No programado")</f>
        <v>Programado</v>
      </c>
      <c r="BS123" s="69"/>
      <c r="BT123" s="69"/>
      <c r="BU123" s="69" t="str">
        <f t="shared" si="10"/>
        <v>Documento prueba piloto de las fases terminadas del aplicativo  del procedimiento de reintegro de recursos del aseguramiento</v>
      </c>
      <c r="BV123" s="69"/>
      <c r="BW123" s="69" t="str">
        <f>IF(BG123&gt;Listas!$AH$4,"Programado","No programado")</f>
        <v>Programado</v>
      </c>
      <c r="BX123" s="69"/>
      <c r="BY123" s="69"/>
      <c r="BZ123" s="69" t="str">
        <f t="shared" si="11"/>
        <v>Documento prueba piloto de las fases terminadas del aplicativo  del procedimiento de reintegro de recursos del aseguramiento</v>
      </c>
      <c r="CA123" s="69"/>
    </row>
    <row r="124" spans="1:79" ht="61.5" customHeight="1" x14ac:dyDescent="0.25">
      <c r="A124" s="59" t="s">
        <v>751</v>
      </c>
      <c r="B124" s="26" t="s">
        <v>52</v>
      </c>
      <c r="C124" s="26" t="s">
        <v>53</v>
      </c>
      <c r="D124" s="26" t="s">
        <v>53</v>
      </c>
      <c r="E124" s="26" t="str">
        <f>+VLOOKUP(D124,[1]Listas!$E$1:$F$11,2,FALSE)</f>
        <v>ObjCuatro</v>
      </c>
      <c r="F124" s="26" t="s">
        <v>226</v>
      </c>
      <c r="G124" s="32" t="s">
        <v>628</v>
      </c>
      <c r="H124" s="34" t="s">
        <v>466</v>
      </c>
      <c r="I124" s="31" t="s">
        <v>939</v>
      </c>
      <c r="J124" s="31" t="s">
        <v>629</v>
      </c>
      <c r="K124" s="31" t="s">
        <v>630</v>
      </c>
      <c r="L124" s="26" t="s">
        <v>923</v>
      </c>
      <c r="M124" s="31" t="s">
        <v>940</v>
      </c>
      <c r="N124" s="28">
        <v>43831</v>
      </c>
      <c r="O124" s="28">
        <v>44196</v>
      </c>
      <c r="P124" s="29"/>
      <c r="Q124" s="31"/>
      <c r="R124" s="49">
        <v>100</v>
      </c>
      <c r="S124" s="26"/>
      <c r="T124" s="26"/>
      <c r="U124" s="26"/>
      <c r="V124" s="26"/>
      <c r="W124" s="26"/>
      <c r="X124" s="26" t="s">
        <v>248</v>
      </c>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t="s">
        <v>200</v>
      </c>
      <c r="AX124" s="26" t="str">
        <f>+VLOOKUP(AW124,[1]Listas!$L$2:$M$8,2,FALSE)</f>
        <v>NA</v>
      </c>
      <c r="AY124" s="26" t="s">
        <v>200</v>
      </c>
      <c r="AZ124" s="26" t="s">
        <v>149</v>
      </c>
      <c r="BA124" s="26" t="str">
        <f>+VLOOKUP(AZ124,[1]Listas!$AA$2:$AB$10,2,FALSE)</f>
        <v>DTIC</v>
      </c>
      <c r="BB124" s="26" t="s">
        <v>150</v>
      </c>
      <c r="BC124" s="69" t="s">
        <v>1034</v>
      </c>
      <c r="BD124" s="69"/>
      <c r="BE124" s="69"/>
      <c r="BF124" s="93">
        <f t="shared" si="6"/>
        <v>43831</v>
      </c>
      <c r="BG124" s="93">
        <f t="shared" si="7"/>
        <v>44196</v>
      </c>
      <c r="BH124" s="69" t="str">
        <f>+IF(OR(BG124&lt;=Listas!$AH$2,BF124&lt;=Listas!$AH$2),"Programado","No programado")</f>
        <v>Programado</v>
      </c>
      <c r="BI124" s="175" t="s">
        <v>1379</v>
      </c>
      <c r="BJ124" s="69" t="s">
        <v>1334</v>
      </c>
      <c r="BK124" s="69" t="str">
        <f t="shared" si="8"/>
        <v xml:space="preserve">Aplicativo de reintegro de recursos del aseguramiento entregado
</v>
      </c>
      <c r="BL124" s="69" t="s">
        <v>1380</v>
      </c>
      <c r="BM124" s="69" t="str">
        <f>+IF(OR(AND(BG124&gt;Listas!$AH$2,BG124&lt;=Listas!$AH$3),AND(BF124&lt;=Listas!$AH$3,BG124&gt;=Listas!$AH$3)),"Programado","No programado")</f>
        <v>Programado</v>
      </c>
      <c r="BN124" s="69"/>
      <c r="BO124" s="69"/>
      <c r="BP124" s="69" t="str">
        <f t="shared" si="9"/>
        <v xml:space="preserve">Aplicativo de reintegro de recursos del aseguramiento entregado
</v>
      </c>
      <c r="BQ124" s="69"/>
      <c r="BR124" s="69" t="str">
        <f>+IF(OR(AND(BG124&gt;Listas!$AH$3,BG124&lt;=Listas!$AH$4),AND(BF124&lt;=Listas!$AH$4,BG124&gt;=Listas!$AH$4)),"Programado","No programado")</f>
        <v>Programado</v>
      </c>
      <c r="BS124" s="69"/>
      <c r="BT124" s="69"/>
      <c r="BU124" s="69" t="str">
        <f t="shared" si="10"/>
        <v xml:space="preserve">Aplicativo de reintegro de recursos del aseguramiento entregado
</v>
      </c>
      <c r="BV124" s="69"/>
      <c r="BW124" s="69" t="str">
        <f>IF(BG124&gt;Listas!$AH$4,"Programado","No programado")</f>
        <v>Programado</v>
      </c>
      <c r="BX124" s="69"/>
      <c r="BY124" s="69"/>
      <c r="BZ124" s="69" t="str">
        <f t="shared" si="11"/>
        <v xml:space="preserve">Aplicativo de reintegro de recursos del aseguramiento entregado
</v>
      </c>
      <c r="CA124" s="69"/>
    </row>
    <row r="125" spans="1:79" ht="61.5" customHeight="1" x14ac:dyDescent="0.25">
      <c r="A125" s="59"/>
      <c r="B125" s="26" t="s">
        <v>52</v>
      </c>
      <c r="C125" s="26" t="str">
        <f>+VLOOKUP(B125,Listas!$A$2:$B$5,2,FALSE)</f>
        <v>PerDos</v>
      </c>
      <c r="D125" s="26" t="s">
        <v>53</v>
      </c>
      <c r="E125" s="26" t="str">
        <f>+VLOOKUP(D125,Listas!$E$1:$F$11,2,FALSE)</f>
        <v>ObjCuatro</v>
      </c>
      <c r="F125" s="26" t="s">
        <v>226</v>
      </c>
      <c r="G125" s="32" t="s">
        <v>614</v>
      </c>
      <c r="H125" s="31" t="s">
        <v>957</v>
      </c>
      <c r="I125" s="34" t="s">
        <v>617</v>
      </c>
      <c r="J125" s="31" t="s">
        <v>618</v>
      </c>
      <c r="K125" s="31" t="s">
        <v>619</v>
      </c>
      <c r="L125" s="31" t="s">
        <v>958</v>
      </c>
      <c r="M125" s="31" t="s">
        <v>964</v>
      </c>
      <c r="N125" s="52">
        <v>43891</v>
      </c>
      <c r="O125" s="52">
        <v>43921</v>
      </c>
      <c r="P125" s="29"/>
      <c r="Q125" s="31" t="s">
        <v>606</v>
      </c>
      <c r="R125" s="49">
        <v>25</v>
      </c>
      <c r="S125" s="26"/>
      <c r="T125" s="26"/>
      <c r="U125" s="26"/>
      <c r="V125" s="26"/>
      <c r="W125" s="26"/>
      <c r="X125" s="26" t="s">
        <v>248</v>
      </c>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48"/>
      <c r="AW125" s="26" t="s">
        <v>200</v>
      </c>
      <c r="AX125" s="26" t="str">
        <f>+VLOOKUP(AW125,Listas!$L$2:$M$8,2,FALSE)</f>
        <v>NA</v>
      </c>
      <c r="AY125" s="26" t="s">
        <v>200</v>
      </c>
      <c r="AZ125" s="26" t="s">
        <v>139</v>
      </c>
      <c r="BA125" s="26" t="str">
        <f>+VLOOKUP(AZ125,Listas!$AA$2:$AB$10,2,FALSE)</f>
        <v>DLG</v>
      </c>
      <c r="BB125" s="31" t="s">
        <v>141</v>
      </c>
      <c r="BC125" s="69" t="s">
        <v>1035</v>
      </c>
      <c r="BD125" s="178">
        <v>43903</v>
      </c>
      <c r="BE125" s="69"/>
      <c r="BF125" s="93">
        <f t="shared" si="6"/>
        <v>43891</v>
      </c>
      <c r="BG125" s="93">
        <f t="shared" si="7"/>
        <v>43921</v>
      </c>
      <c r="BH125" s="69" t="str">
        <f>+IF(OR(BG125&lt;=Listas!$AH$2,BF125&lt;=Listas!$AH$2),"Programado","No programado")</f>
        <v>Programado</v>
      </c>
      <c r="BI125" s="175" t="s">
        <v>1429</v>
      </c>
      <c r="BJ125" s="175"/>
      <c r="BK125" s="175" t="str">
        <f t="shared" si="8"/>
        <v>Documentos del ajuste al proceso de  corrección de registros compensados</v>
      </c>
      <c r="BL125" s="175" t="s">
        <v>1430</v>
      </c>
      <c r="BM125" s="69" t="str">
        <f>+IF(OR(AND(BG125&gt;Listas!$AH$2,BG125&lt;=Listas!$AH$3),AND(BF125&lt;=Listas!$AH$3,BG125&gt;=Listas!$AH$3)),"Programado","No programado")</f>
        <v>No programado</v>
      </c>
      <c r="BN125" s="69"/>
      <c r="BO125" s="69"/>
      <c r="BP125" s="69" t="str">
        <f t="shared" si="9"/>
        <v/>
      </c>
      <c r="BQ125" s="69"/>
      <c r="BR125" s="69" t="str">
        <f>+IF(OR(AND(BG125&gt;Listas!$AH$3,BG125&lt;=Listas!$AH$4),AND(BF125&lt;=Listas!$AH$4,BG125&gt;=Listas!$AH$4)),"Programado","No programado")</f>
        <v>No programado</v>
      </c>
      <c r="BS125" s="69"/>
      <c r="BT125" s="69"/>
      <c r="BU125" s="69" t="str">
        <f t="shared" si="10"/>
        <v/>
      </c>
      <c r="BV125" s="69"/>
      <c r="BW125" s="69" t="str">
        <f>IF(BG125&gt;Listas!$AH$4,"Programado","No programado")</f>
        <v>No programado</v>
      </c>
      <c r="BX125" s="69"/>
      <c r="BY125" s="69"/>
      <c r="BZ125" s="69" t="str">
        <f t="shared" si="11"/>
        <v/>
      </c>
      <c r="CA125" s="69"/>
    </row>
    <row r="126" spans="1:79" ht="61.5" customHeight="1" x14ac:dyDescent="0.25">
      <c r="A126" s="59"/>
      <c r="B126" s="26" t="s">
        <v>52</v>
      </c>
      <c r="C126" s="26" t="str">
        <f>+VLOOKUP(B126,Listas!$A$2:$B$5,2,FALSE)</f>
        <v>PerDos</v>
      </c>
      <c r="D126" s="26" t="s">
        <v>53</v>
      </c>
      <c r="E126" s="26" t="str">
        <f>+VLOOKUP(D126,Listas!$E$1:$F$11,2,FALSE)</f>
        <v>ObjCuatro</v>
      </c>
      <c r="F126" s="26" t="s">
        <v>226</v>
      </c>
      <c r="G126" s="32" t="s">
        <v>614</v>
      </c>
      <c r="H126" s="31" t="s">
        <v>957</v>
      </c>
      <c r="I126" s="34" t="s">
        <v>615</v>
      </c>
      <c r="J126" s="31" t="s">
        <v>616</v>
      </c>
      <c r="K126" s="31" t="s">
        <v>605</v>
      </c>
      <c r="L126" s="31" t="s">
        <v>958</v>
      </c>
      <c r="M126" s="31" t="s">
        <v>964</v>
      </c>
      <c r="N126" s="52">
        <v>43850</v>
      </c>
      <c r="O126" s="52">
        <v>43890</v>
      </c>
      <c r="P126" s="29"/>
      <c r="Q126" s="31" t="s">
        <v>606</v>
      </c>
      <c r="R126" s="49">
        <v>25</v>
      </c>
      <c r="S126" s="26"/>
      <c r="T126" s="26"/>
      <c r="U126" s="26"/>
      <c r="V126" s="26"/>
      <c r="W126" s="26"/>
      <c r="X126" s="26" t="s">
        <v>248</v>
      </c>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48"/>
      <c r="AW126" s="26" t="s">
        <v>200</v>
      </c>
      <c r="AX126" s="26" t="str">
        <f>+VLOOKUP(AW126,Listas!$L$2:$M$8,2,FALSE)</f>
        <v>NA</v>
      </c>
      <c r="AY126" s="26" t="s">
        <v>200</v>
      </c>
      <c r="AZ126" s="26" t="s">
        <v>139</v>
      </c>
      <c r="BA126" s="26" t="str">
        <f>+VLOOKUP(AZ126,Listas!$AA$2:$AB$10,2,FALSE)</f>
        <v>DLG</v>
      </c>
      <c r="BB126" s="31" t="s">
        <v>141</v>
      </c>
      <c r="BC126" s="69" t="s">
        <v>1035</v>
      </c>
      <c r="BD126" s="178">
        <v>43861</v>
      </c>
      <c r="BE126" s="69"/>
      <c r="BF126" s="93">
        <f t="shared" si="6"/>
        <v>43850</v>
      </c>
      <c r="BG126" s="93">
        <f t="shared" si="7"/>
        <v>43890</v>
      </c>
      <c r="BH126" s="69" t="str">
        <f>+IF(OR(BG126&lt;=Listas!$AH$2,BF126&lt;=Listas!$AH$2),"Programado","No programado")</f>
        <v>Programado</v>
      </c>
      <c r="BI126" s="175" t="s">
        <v>1431</v>
      </c>
      <c r="BJ126" s="175"/>
      <c r="BK126" s="175" t="str">
        <f t="shared" si="8"/>
        <v xml:space="preserve">Documento de diagnóstico </v>
      </c>
      <c r="BL126" s="175" t="s">
        <v>1432</v>
      </c>
      <c r="BM126" s="69" t="str">
        <f>+IF(OR(AND(BG126&gt;Listas!$AH$2,BG126&lt;=Listas!$AH$3),AND(BF126&lt;=Listas!$AH$3,BG126&gt;=Listas!$AH$3)),"Programado","No programado")</f>
        <v>No programado</v>
      </c>
      <c r="BN126" s="69"/>
      <c r="BO126" s="69"/>
      <c r="BP126" s="69" t="str">
        <f t="shared" si="9"/>
        <v/>
      </c>
      <c r="BQ126" s="69"/>
      <c r="BR126" s="69" t="str">
        <f>+IF(OR(AND(BG126&gt;Listas!$AH$3,BG126&lt;=Listas!$AH$4),AND(BF126&lt;=Listas!$AH$4,BG126&gt;=Listas!$AH$4)),"Programado","No programado")</f>
        <v>No programado</v>
      </c>
      <c r="BS126" s="69"/>
      <c r="BT126" s="69"/>
      <c r="BU126" s="69" t="str">
        <f t="shared" si="10"/>
        <v/>
      </c>
      <c r="BV126" s="69"/>
      <c r="BW126" s="69" t="str">
        <f>IF(BG126&gt;Listas!$AH$4,"Programado","No programado")</f>
        <v>No programado</v>
      </c>
      <c r="BX126" s="69"/>
      <c r="BY126" s="69"/>
      <c r="BZ126" s="69" t="str">
        <f t="shared" si="11"/>
        <v/>
      </c>
      <c r="CA126" s="69"/>
    </row>
    <row r="127" spans="1:79" ht="61.5" customHeight="1" x14ac:dyDescent="0.25">
      <c r="A127" s="59"/>
      <c r="B127" s="26" t="s">
        <v>52</v>
      </c>
      <c r="C127" s="26" t="str">
        <f>+VLOOKUP(B127,Listas!$A$2:$B$5,2,FALSE)</f>
        <v>PerDos</v>
      </c>
      <c r="D127" s="26" t="s">
        <v>53</v>
      </c>
      <c r="E127" s="26" t="str">
        <f>+VLOOKUP(D127,Listas!$E$1:$F$11,2,FALSE)</f>
        <v>ObjCuatro</v>
      </c>
      <c r="F127" s="26" t="s">
        <v>226</v>
      </c>
      <c r="G127" s="32" t="s">
        <v>614</v>
      </c>
      <c r="H127" s="31" t="s">
        <v>957</v>
      </c>
      <c r="I127" s="34" t="s">
        <v>620</v>
      </c>
      <c r="J127" s="31" t="s">
        <v>621</v>
      </c>
      <c r="K127" s="31" t="s">
        <v>622</v>
      </c>
      <c r="L127" s="31" t="s">
        <v>958</v>
      </c>
      <c r="M127" s="31" t="s">
        <v>964</v>
      </c>
      <c r="N127" s="52">
        <v>43922</v>
      </c>
      <c r="O127" s="52">
        <v>44104</v>
      </c>
      <c r="P127" s="29"/>
      <c r="Q127" s="31" t="s">
        <v>606</v>
      </c>
      <c r="R127" s="49">
        <v>50</v>
      </c>
      <c r="S127" s="26"/>
      <c r="T127" s="26"/>
      <c r="U127" s="26"/>
      <c r="V127" s="26"/>
      <c r="W127" s="26"/>
      <c r="X127" s="26" t="s">
        <v>248</v>
      </c>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48"/>
      <c r="AW127" s="26" t="s">
        <v>200</v>
      </c>
      <c r="AX127" s="26" t="str">
        <f>+VLOOKUP(AW127,Listas!$L$2:$M$8,2,FALSE)</f>
        <v>NA</v>
      </c>
      <c r="AY127" s="26" t="s">
        <v>200</v>
      </c>
      <c r="AZ127" s="26" t="s">
        <v>139</v>
      </c>
      <c r="BA127" s="26" t="str">
        <f>+VLOOKUP(AZ127,Listas!$AA$2:$AB$10,2,FALSE)</f>
        <v>DLG</v>
      </c>
      <c r="BB127" s="31" t="s">
        <v>141</v>
      </c>
      <c r="BC127" s="69" t="s">
        <v>1033</v>
      </c>
      <c r="BD127" s="69"/>
      <c r="BE127" s="69"/>
      <c r="BF127" s="93">
        <f t="shared" si="6"/>
        <v>43922</v>
      </c>
      <c r="BG127" s="93">
        <f t="shared" si="7"/>
        <v>44104</v>
      </c>
      <c r="BH127" s="69" t="str">
        <f>+IF(OR(BG127&lt;=Listas!$AH$2,BF127&lt;=Listas!$AH$2),"Programado","No programado")</f>
        <v>No programado</v>
      </c>
      <c r="BI127" s="69"/>
      <c r="BJ127" s="69"/>
      <c r="BK127" s="69" t="str">
        <f t="shared" si="8"/>
        <v/>
      </c>
      <c r="BL127" s="69"/>
      <c r="BM127" s="69" t="str">
        <f>+IF(OR(AND(BG127&gt;Listas!$AH$2,BG127&lt;=Listas!$AH$3),AND(BF127&lt;=Listas!$AH$3,BG127&gt;=Listas!$AH$3)),"Programado","No programado")</f>
        <v>Programado</v>
      </c>
      <c r="BN127" s="69"/>
      <c r="BO127" s="69"/>
      <c r="BP127" s="69" t="str">
        <f t="shared" si="9"/>
        <v>Sistema de información para desarrollar e implementar las validaciones y controles en el aplicativo que ejecuta de corrección de registros compensados aceptado y en funcionamiento.</v>
      </c>
      <c r="BQ127" s="69"/>
      <c r="BR127" s="69" t="str">
        <f>+IF(OR(AND(BG127&gt;Listas!$AH$3,BG127&lt;=Listas!$AH$4),AND(BF127&lt;=Listas!$AH$4,BG127&gt;=Listas!$AH$4)),"Programado","No programado")</f>
        <v>Programado</v>
      </c>
      <c r="BS127" s="69"/>
      <c r="BT127" s="69"/>
      <c r="BU127" s="69" t="str">
        <f t="shared" si="10"/>
        <v>Sistema de información para desarrollar e implementar las validaciones y controles en el aplicativo que ejecuta de corrección de registros compensados aceptado y en funcionamiento.</v>
      </c>
      <c r="BV127" s="69"/>
      <c r="BW127" s="69" t="str">
        <f>IF(BG127&gt;Listas!$AH$4,"Programado","No programado")</f>
        <v>No programado</v>
      </c>
      <c r="BX127" s="69"/>
      <c r="BY127" s="69"/>
      <c r="BZ127" s="69" t="str">
        <f t="shared" si="11"/>
        <v/>
      </c>
      <c r="CA127" s="69"/>
    </row>
    <row r="128" spans="1:79" ht="61.5" customHeight="1" x14ac:dyDescent="0.25">
      <c r="A128" s="59" t="s">
        <v>631</v>
      </c>
      <c r="B128" s="26" t="s">
        <v>52</v>
      </c>
      <c r="C128" s="26" t="str">
        <f>+VLOOKUP(B128,Listas!$A$2:$B$5,2,FALSE)</f>
        <v>PerDos</v>
      </c>
      <c r="D128" s="26" t="s">
        <v>53</v>
      </c>
      <c r="E128" s="26" t="str">
        <f>+VLOOKUP(D128,Listas!$E$1:$F$11,2,FALSE)</f>
        <v>ObjCuatro</v>
      </c>
      <c r="F128" s="26" t="s">
        <v>226</v>
      </c>
      <c r="G128" s="32" t="s">
        <v>610</v>
      </c>
      <c r="H128" s="31" t="s">
        <v>957</v>
      </c>
      <c r="I128" s="34" t="s">
        <v>611</v>
      </c>
      <c r="J128" s="31" t="s">
        <v>612</v>
      </c>
      <c r="K128" s="31" t="s">
        <v>613</v>
      </c>
      <c r="L128" s="31" t="s">
        <v>958</v>
      </c>
      <c r="M128" s="31" t="s">
        <v>965</v>
      </c>
      <c r="N128" s="52">
        <v>43862</v>
      </c>
      <c r="O128" s="52">
        <v>44196</v>
      </c>
      <c r="P128" s="29"/>
      <c r="Q128" s="31" t="s">
        <v>606</v>
      </c>
      <c r="R128" s="49">
        <v>100</v>
      </c>
      <c r="S128" s="26"/>
      <c r="T128" s="26"/>
      <c r="U128" s="26"/>
      <c r="V128" s="26"/>
      <c r="W128" s="26"/>
      <c r="X128" s="26" t="s">
        <v>248</v>
      </c>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48"/>
      <c r="AW128" s="26" t="s">
        <v>200</v>
      </c>
      <c r="AX128" s="26" t="str">
        <f>+VLOOKUP(AW128,Listas!$L$2:$M$8,2,FALSE)</f>
        <v>NA</v>
      </c>
      <c r="AY128" s="26" t="s">
        <v>200</v>
      </c>
      <c r="AZ128" s="26" t="s">
        <v>139</v>
      </c>
      <c r="BA128" s="26" t="str">
        <f>+VLOOKUP(AZ128,Listas!$AA$2:$AB$10,2,FALSE)</f>
        <v>DLG</v>
      </c>
      <c r="BB128" s="31" t="s">
        <v>632</v>
      </c>
      <c r="BC128" s="69" t="s">
        <v>1034</v>
      </c>
      <c r="BD128" s="69"/>
      <c r="BE128" s="69"/>
      <c r="BF128" s="93">
        <f t="shared" si="6"/>
        <v>43862</v>
      </c>
      <c r="BG128" s="93">
        <f t="shared" si="7"/>
        <v>44196</v>
      </c>
      <c r="BH128" s="69" t="str">
        <f>+IF(OR(BG128&lt;=Listas!$AH$2,BF128&lt;=Listas!$AH$2),"Programado","No programado")</f>
        <v>Programado</v>
      </c>
      <c r="BI128" s="175" t="s">
        <v>1433</v>
      </c>
      <c r="BJ128" s="69"/>
      <c r="BK128" s="69" t="str">
        <f t="shared" si="8"/>
        <v>Documento de diagnóstico de los procesos de liquidación de la UPC del RC y RS</v>
      </c>
      <c r="BL128" s="69"/>
      <c r="BM128" s="69" t="str">
        <f>+IF(OR(AND(BG128&gt;Listas!$AH$2,BG128&lt;=Listas!$AH$3),AND(BF128&lt;=Listas!$AH$3,BG128&gt;=Listas!$AH$3)),"Programado","No programado")</f>
        <v>Programado</v>
      </c>
      <c r="BN128" s="69"/>
      <c r="BO128" s="69"/>
      <c r="BP128" s="69" t="str">
        <f t="shared" si="9"/>
        <v>Documento de diagnóstico de los procesos de liquidación de la UPC del RC y RS</v>
      </c>
      <c r="BQ128" s="69"/>
      <c r="BR128" s="69" t="str">
        <f>+IF(OR(AND(BG128&gt;Listas!$AH$3,BG128&lt;=Listas!$AH$4),AND(BF128&lt;=Listas!$AH$4,BG128&gt;=Listas!$AH$4)),"Programado","No programado")</f>
        <v>Programado</v>
      </c>
      <c r="BS128" s="69"/>
      <c r="BT128" s="69"/>
      <c r="BU128" s="69" t="str">
        <f t="shared" si="10"/>
        <v>Documento de diagnóstico de los procesos de liquidación de la UPC del RC y RS</v>
      </c>
      <c r="BV128" s="69"/>
      <c r="BW128" s="69" t="str">
        <f>IF(BG128&gt;Listas!$AH$4,"Programado","No programado")</f>
        <v>Programado</v>
      </c>
      <c r="BX128" s="69"/>
      <c r="BY128" s="69"/>
      <c r="BZ128" s="69" t="str">
        <f t="shared" si="11"/>
        <v>Documento de diagnóstico de los procesos de liquidación de la UPC del RC y RS</v>
      </c>
      <c r="CA128" s="69"/>
    </row>
    <row r="129" spans="1:79" ht="61.5" customHeight="1" x14ac:dyDescent="0.25">
      <c r="A129" s="59"/>
      <c r="B129" s="26" t="s">
        <v>52</v>
      </c>
      <c r="C129" s="26" t="str">
        <f>+VLOOKUP(B129,Listas!$A$2:$B$5,2,FALSE)</f>
        <v>PerDos</v>
      </c>
      <c r="D129" s="26" t="s">
        <v>53</v>
      </c>
      <c r="E129" s="26" t="str">
        <f>+VLOOKUP(D129,Listas!$E$1:$F$11,2,FALSE)</f>
        <v>ObjCuatro</v>
      </c>
      <c r="F129" s="26" t="s">
        <v>226</v>
      </c>
      <c r="G129" s="32" t="s">
        <v>602</v>
      </c>
      <c r="H129" s="31" t="s">
        <v>957</v>
      </c>
      <c r="I129" s="34" t="s">
        <v>607</v>
      </c>
      <c r="J129" s="31" t="s">
        <v>608</v>
      </c>
      <c r="K129" s="31" t="s">
        <v>609</v>
      </c>
      <c r="L129" s="31" t="s">
        <v>958</v>
      </c>
      <c r="M129" s="31" t="s">
        <v>964</v>
      </c>
      <c r="N129" s="52">
        <v>43922</v>
      </c>
      <c r="O129" s="52">
        <v>44043</v>
      </c>
      <c r="P129" s="29"/>
      <c r="Q129" s="31" t="s">
        <v>606</v>
      </c>
      <c r="R129" s="49">
        <v>70</v>
      </c>
      <c r="S129" s="26"/>
      <c r="T129" s="26"/>
      <c r="U129" s="26"/>
      <c r="V129" s="26"/>
      <c r="W129" s="26"/>
      <c r="X129" s="26" t="s">
        <v>248</v>
      </c>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48"/>
      <c r="AW129" s="26" t="s">
        <v>200</v>
      </c>
      <c r="AX129" s="26" t="str">
        <f>+VLOOKUP(AW129,Listas!$L$2:$M$8,2,FALSE)</f>
        <v>NA</v>
      </c>
      <c r="AY129" s="26" t="s">
        <v>200</v>
      </c>
      <c r="AZ129" s="26" t="s">
        <v>139</v>
      </c>
      <c r="BA129" s="26" t="str">
        <f>+VLOOKUP(AZ129,Listas!$AA$2:$AB$10,2,FALSE)</f>
        <v>DLG</v>
      </c>
      <c r="BB129" s="31" t="s">
        <v>141</v>
      </c>
      <c r="BC129" s="69" t="s">
        <v>1033</v>
      </c>
      <c r="BD129" s="69"/>
      <c r="BE129" s="69"/>
      <c r="BF129" s="93">
        <f t="shared" si="6"/>
        <v>43922</v>
      </c>
      <c r="BG129" s="93">
        <f t="shared" si="7"/>
        <v>44043</v>
      </c>
      <c r="BH129" s="69" t="str">
        <f>+IF(OR(BG129&lt;=Listas!$AH$2,BF129&lt;=Listas!$AH$2),"Programado","No programado")</f>
        <v>No programado</v>
      </c>
      <c r="BI129" s="69"/>
      <c r="BJ129" s="69"/>
      <c r="BK129" s="69" t="str">
        <f t="shared" si="8"/>
        <v/>
      </c>
      <c r="BL129" s="69"/>
      <c r="BM129" s="69" t="str">
        <f>+IF(OR(AND(BG129&gt;Listas!$AH$2,BG129&lt;=Listas!$AH$3),AND(BF129&lt;=Listas!$AH$3,BG129&gt;=Listas!$AH$3)),"Programado","No programado")</f>
        <v>Programado</v>
      </c>
      <c r="BN129" s="69"/>
      <c r="BO129" s="69"/>
      <c r="BP129" s="69" t="str">
        <f t="shared" si="9"/>
        <v>Documentos del ajuste al proceso de liquidación de las prestaciones económicas</v>
      </c>
      <c r="BQ129" s="69"/>
      <c r="BR129" s="69" t="str">
        <f>+IF(OR(AND(BG129&gt;Listas!$AH$3,BG129&lt;=Listas!$AH$4),AND(BF129&lt;=Listas!$AH$4,BG129&gt;=Listas!$AH$4)),"Programado","No programado")</f>
        <v>Programado</v>
      </c>
      <c r="BS129" s="69"/>
      <c r="BT129" s="69"/>
      <c r="BU129" s="69" t="str">
        <f t="shared" si="10"/>
        <v>Documentos del ajuste al proceso de liquidación de las prestaciones económicas</v>
      </c>
      <c r="BV129" s="69"/>
      <c r="BW129" s="69" t="str">
        <f>IF(BG129&gt;Listas!$AH$4,"Programado","No programado")</f>
        <v>No programado</v>
      </c>
      <c r="BX129" s="69"/>
      <c r="BY129" s="69"/>
      <c r="BZ129" s="69" t="str">
        <f t="shared" si="11"/>
        <v/>
      </c>
      <c r="CA129" s="69"/>
    </row>
    <row r="130" spans="1:79" ht="61.5" customHeight="1" x14ac:dyDescent="0.25">
      <c r="A130" s="59"/>
      <c r="B130" s="26" t="s">
        <v>52</v>
      </c>
      <c r="C130" s="26" t="str">
        <f>+VLOOKUP(B130,Listas!$A$2:$B$5,2,FALSE)</f>
        <v>PerDos</v>
      </c>
      <c r="D130" s="26" t="s">
        <v>53</v>
      </c>
      <c r="E130" s="26" t="str">
        <f>+VLOOKUP(D130,Listas!$E$1:$F$11,2,FALSE)</f>
        <v>ObjCuatro</v>
      </c>
      <c r="F130" s="26" t="s">
        <v>226</v>
      </c>
      <c r="G130" s="32" t="s">
        <v>602</v>
      </c>
      <c r="H130" s="31" t="s">
        <v>957</v>
      </c>
      <c r="I130" s="34" t="s">
        <v>603</v>
      </c>
      <c r="J130" s="31" t="s">
        <v>604</v>
      </c>
      <c r="K130" s="31" t="s">
        <v>605</v>
      </c>
      <c r="L130" s="31" t="s">
        <v>958</v>
      </c>
      <c r="M130" s="31" t="s">
        <v>964</v>
      </c>
      <c r="N130" s="52">
        <v>43850</v>
      </c>
      <c r="O130" s="52">
        <v>43921</v>
      </c>
      <c r="P130" s="29"/>
      <c r="Q130" s="31" t="s">
        <v>606</v>
      </c>
      <c r="R130" s="49">
        <v>30</v>
      </c>
      <c r="S130" s="26"/>
      <c r="T130" s="26"/>
      <c r="U130" s="26"/>
      <c r="V130" s="26"/>
      <c r="W130" s="26"/>
      <c r="X130" s="26" t="s">
        <v>248</v>
      </c>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48"/>
      <c r="AW130" s="26" t="s">
        <v>200</v>
      </c>
      <c r="AX130" s="26" t="str">
        <f>+VLOOKUP(AW130,Listas!$L$2:$M$8,2,FALSE)</f>
        <v>NA</v>
      </c>
      <c r="AY130" s="26" t="s">
        <v>200</v>
      </c>
      <c r="AZ130" s="26" t="s">
        <v>139</v>
      </c>
      <c r="BA130" s="26" t="str">
        <f>+VLOOKUP(AZ130,Listas!$AA$2:$AB$10,2,FALSE)</f>
        <v>DLG</v>
      </c>
      <c r="BB130" s="31" t="s">
        <v>141</v>
      </c>
      <c r="BC130" s="69" t="s">
        <v>1035</v>
      </c>
      <c r="BD130" s="178">
        <v>43861</v>
      </c>
      <c r="BE130" s="69"/>
      <c r="BF130" s="93">
        <f t="shared" si="6"/>
        <v>43850</v>
      </c>
      <c r="BG130" s="93">
        <f t="shared" si="7"/>
        <v>43921</v>
      </c>
      <c r="BH130" s="69" t="str">
        <f>+IF(OR(BG130&lt;=Listas!$AH$2,BF130&lt;=Listas!$AH$2),"Programado","No programado")</f>
        <v>Programado</v>
      </c>
      <c r="BI130" s="175" t="s">
        <v>1434</v>
      </c>
      <c r="BJ130" s="175"/>
      <c r="BK130" s="175" t="str">
        <f t="shared" si="8"/>
        <v xml:space="preserve">Documento de diagnóstico </v>
      </c>
      <c r="BL130" s="175" t="s">
        <v>1435</v>
      </c>
      <c r="BM130" s="69" t="str">
        <f>+IF(OR(AND(BG130&gt;Listas!$AH$2,BG130&lt;=Listas!$AH$3),AND(BF130&lt;=Listas!$AH$3,BG130&gt;=Listas!$AH$3)),"Programado","No programado")</f>
        <v>No programado</v>
      </c>
      <c r="BN130" s="69"/>
      <c r="BO130" s="69"/>
      <c r="BP130" s="69" t="str">
        <f t="shared" si="9"/>
        <v/>
      </c>
      <c r="BQ130" s="69"/>
      <c r="BR130" s="69" t="str">
        <f>+IF(OR(AND(BG130&gt;Listas!$AH$3,BG130&lt;=Listas!$AH$4),AND(BF130&lt;=Listas!$AH$4,BG130&gt;=Listas!$AH$4)),"Programado","No programado")</f>
        <v>No programado</v>
      </c>
      <c r="BS130" s="69"/>
      <c r="BT130" s="69"/>
      <c r="BU130" s="69" t="str">
        <f t="shared" si="10"/>
        <v/>
      </c>
      <c r="BV130" s="69"/>
      <c r="BW130" s="69" t="str">
        <f>IF(BG130&gt;Listas!$AH$4,"Programado","No programado")</f>
        <v>No programado</v>
      </c>
      <c r="BX130" s="69"/>
      <c r="BY130" s="69"/>
      <c r="BZ130" s="69" t="str">
        <f t="shared" si="11"/>
        <v/>
      </c>
      <c r="CA130" s="69"/>
    </row>
    <row r="131" spans="1:79" ht="61.5" customHeight="1" x14ac:dyDescent="0.25">
      <c r="A131" s="59" t="s">
        <v>806</v>
      </c>
      <c r="B131" s="26" t="s">
        <v>52</v>
      </c>
      <c r="C131" s="26" t="str">
        <f>+VLOOKUP(B131,Listas!$A$2:$B$5,2,FALSE)</f>
        <v>PerDos</v>
      </c>
      <c r="D131" s="26" t="s">
        <v>53</v>
      </c>
      <c r="E131" s="26" t="str">
        <f>+VLOOKUP(D131,Listas!$E$1:$F$11,2,FALSE)</f>
        <v>ObjCuatro</v>
      </c>
      <c r="F131" s="26" t="s">
        <v>227</v>
      </c>
      <c r="G131" s="26" t="s">
        <v>640</v>
      </c>
      <c r="H131" s="26" t="s">
        <v>464</v>
      </c>
      <c r="I131" s="26" t="s">
        <v>641</v>
      </c>
      <c r="J131" s="26" t="s">
        <v>642</v>
      </c>
      <c r="K131" s="26" t="s">
        <v>643</v>
      </c>
      <c r="L131" s="26" t="s">
        <v>898</v>
      </c>
      <c r="M131" s="26" t="s">
        <v>899</v>
      </c>
      <c r="N131" s="51">
        <v>43831</v>
      </c>
      <c r="O131" s="51">
        <v>44196</v>
      </c>
      <c r="P131" s="29">
        <v>143722080</v>
      </c>
      <c r="Q131" s="26" t="s">
        <v>900</v>
      </c>
      <c r="R131" s="49">
        <v>100</v>
      </c>
      <c r="S131" s="26"/>
      <c r="T131" s="26" t="s">
        <v>248</v>
      </c>
      <c r="U131" s="26"/>
      <c r="V131" s="26"/>
      <c r="W131" s="26"/>
      <c r="X131" s="26" t="s">
        <v>248</v>
      </c>
      <c r="Y131" s="26"/>
      <c r="Z131" s="26"/>
      <c r="AA131" s="26"/>
      <c r="AB131" s="26"/>
      <c r="AC131" s="26"/>
      <c r="AD131" s="26"/>
      <c r="AE131" s="26"/>
      <c r="AF131" s="26" t="s">
        <v>248</v>
      </c>
      <c r="AG131" s="26"/>
      <c r="AH131" s="26"/>
      <c r="AI131" s="26"/>
      <c r="AJ131" s="26"/>
      <c r="AK131" s="26" t="s">
        <v>248</v>
      </c>
      <c r="AL131" s="26"/>
      <c r="AM131" s="26"/>
      <c r="AN131" s="26"/>
      <c r="AO131" s="26"/>
      <c r="AP131" s="26"/>
      <c r="AQ131" s="26"/>
      <c r="AR131" s="26"/>
      <c r="AS131" s="26"/>
      <c r="AT131" s="26"/>
      <c r="AU131" s="26"/>
      <c r="AV131" s="26"/>
      <c r="AW131" s="26" t="s">
        <v>200</v>
      </c>
      <c r="AX131" s="26" t="str">
        <f>+VLOOKUP(AW131,Listas!$L$2:$M$8,2,FALSE)</f>
        <v>NA</v>
      </c>
      <c r="AY131" s="26" t="s">
        <v>200</v>
      </c>
      <c r="AZ131" s="26" t="s">
        <v>134</v>
      </c>
      <c r="BA131" s="26" t="s">
        <v>136</v>
      </c>
      <c r="BB131" s="26" t="s">
        <v>136</v>
      </c>
      <c r="BC131" s="69" t="s">
        <v>1034</v>
      </c>
      <c r="BD131" s="69"/>
      <c r="BE131" s="69" t="s">
        <v>1200</v>
      </c>
      <c r="BF131" s="93">
        <f t="shared" si="6"/>
        <v>43831</v>
      </c>
      <c r="BG131" s="93">
        <f t="shared" si="7"/>
        <v>44196</v>
      </c>
      <c r="BH131" s="69" t="str">
        <f>+IF(OR(BG131&lt;=Listas!$AH$2,BF131&lt;=Listas!$AH$2),"Programado","No programado")</f>
        <v>Programado</v>
      </c>
      <c r="BI131" s="69" t="s">
        <v>1201</v>
      </c>
      <c r="BJ131" s="69" t="s">
        <v>1202</v>
      </c>
      <c r="BK131" s="69" t="str">
        <f t="shared" si="8"/>
        <v>Herramienta boletín con ajustes.</v>
      </c>
      <c r="BL131" s="69" t="s">
        <v>1203</v>
      </c>
      <c r="BM131" s="69" t="str">
        <f>+IF(OR(AND(BG131&gt;Listas!$AH$2,BG131&lt;=Listas!$AH$3),AND(BF131&lt;=Listas!$AH$3,BG131&gt;=Listas!$AH$3)),"Programado","No programado")</f>
        <v>Programado</v>
      </c>
      <c r="BN131" s="69"/>
      <c r="BO131" s="69"/>
      <c r="BP131" s="69" t="str">
        <f t="shared" si="9"/>
        <v>Herramienta boletín con ajustes.</v>
      </c>
      <c r="BQ131" s="69"/>
      <c r="BR131" s="69" t="str">
        <f>+IF(OR(AND(BG131&gt;Listas!$AH$3,BG131&lt;=Listas!$AH$4),AND(BF131&lt;=Listas!$AH$4,BG131&gt;=Listas!$AH$4)),"Programado","No programado")</f>
        <v>Programado</v>
      </c>
      <c r="BS131" s="69"/>
      <c r="BT131" s="69"/>
      <c r="BU131" s="69" t="str">
        <f t="shared" si="10"/>
        <v>Herramienta boletín con ajustes.</v>
      </c>
      <c r="BV131" s="69"/>
      <c r="BW131" s="69" t="str">
        <f>IF(BG131&gt;Listas!$AH$4,"Programado","No programado")</f>
        <v>Programado</v>
      </c>
      <c r="BX131" s="69"/>
      <c r="BY131" s="69"/>
      <c r="BZ131" s="69" t="str">
        <f t="shared" si="11"/>
        <v>Herramienta boletín con ajustes.</v>
      </c>
      <c r="CA131" s="69"/>
    </row>
    <row r="132" spans="1:79" ht="61.5" customHeight="1" x14ac:dyDescent="0.25">
      <c r="A132" s="59"/>
      <c r="B132" s="26" t="s">
        <v>52</v>
      </c>
      <c r="C132" s="26" t="str">
        <f>+VLOOKUP(B132,Listas!$A$2:$B$5,2,FALSE)</f>
        <v>PerDos</v>
      </c>
      <c r="D132" s="26" t="s">
        <v>53</v>
      </c>
      <c r="E132" s="26" t="str">
        <f>+VLOOKUP(D132,Listas!$E$1:$F$11,2,FALSE)</f>
        <v>ObjCuatro</v>
      </c>
      <c r="F132" s="26" t="s">
        <v>227</v>
      </c>
      <c r="G132" s="26" t="s">
        <v>635</v>
      </c>
      <c r="H132" s="26" t="s">
        <v>464</v>
      </c>
      <c r="I132" s="26" t="s">
        <v>1183</v>
      </c>
      <c r="J132" s="26" t="s">
        <v>636</v>
      </c>
      <c r="K132" s="26" t="s">
        <v>637</v>
      </c>
      <c r="L132" s="26" t="s">
        <v>901</v>
      </c>
      <c r="M132" s="26" t="s">
        <v>902</v>
      </c>
      <c r="N132" s="51">
        <v>43831</v>
      </c>
      <c r="O132" s="51">
        <v>44196</v>
      </c>
      <c r="P132" s="29"/>
      <c r="Q132" s="26"/>
      <c r="R132" s="49">
        <v>34</v>
      </c>
      <c r="S132" s="26"/>
      <c r="T132" s="26" t="s">
        <v>248</v>
      </c>
      <c r="U132" s="26"/>
      <c r="V132" s="26"/>
      <c r="W132" s="26"/>
      <c r="X132" s="26" t="s">
        <v>248</v>
      </c>
      <c r="Y132" s="26"/>
      <c r="Z132" s="26"/>
      <c r="AA132" s="26"/>
      <c r="AB132" s="26"/>
      <c r="AC132" s="26" t="s">
        <v>248</v>
      </c>
      <c r="AD132" s="26" t="s">
        <v>248</v>
      </c>
      <c r="AE132" s="26"/>
      <c r="AF132" s="26" t="s">
        <v>248</v>
      </c>
      <c r="AG132" s="26"/>
      <c r="AH132" s="26"/>
      <c r="AI132" s="26"/>
      <c r="AJ132" s="26"/>
      <c r="AK132" s="26"/>
      <c r="AL132" s="26"/>
      <c r="AM132" s="26"/>
      <c r="AN132" s="26"/>
      <c r="AO132" s="26"/>
      <c r="AP132" s="26"/>
      <c r="AQ132" s="26"/>
      <c r="AR132" s="26"/>
      <c r="AS132" s="26"/>
      <c r="AT132" s="26"/>
      <c r="AU132" s="26"/>
      <c r="AV132" s="26"/>
      <c r="AW132" s="26" t="s">
        <v>200</v>
      </c>
      <c r="AX132" s="26" t="str">
        <f>+VLOOKUP(AW132,Listas!$L$2:$M$8,2,FALSE)</f>
        <v>NA</v>
      </c>
      <c r="AY132" s="26" t="s">
        <v>200</v>
      </c>
      <c r="AZ132" s="26" t="s">
        <v>134</v>
      </c>
      <c r="BA132" s="26" t="str">
        <f>+VLOOKUP(AZ132,Listas!$AA$2:$AB$10,2,FALSE)</f>
        <v>DGRFS</v>
      </c>
      <c r="BB132" s="26" t="s">
        <v>137</v>
      </c>
      <c r="BC132" s="69" t="s">
        <v>1034</v>
      </c>
      <c r="BD132" s="69"/>
      <c r="BE132" s="69"/>
      <c r="BF132" s="93">
        <f t="shared" si="6"/>
        <v>43831</v>
      </c>
      <c r="BG132" s="93">
        <f t="shared" si="7"/>
        <v>44196</v>
      </c>
      <c r="BH132" s="69" t="str">
        <f>+IF(OR(BG132&lt;=Listas!$AH$2,BF132&lt;=Listas!$AH$2),"Programado","No programado")</f>
        <v>Programado</v>
      </c>
      <c r="BI132" s="69" t="s">
        <v>1204</v>
      </c>
      <c r="BJ132" s="69" t="s">
        <v>1205</v>
      </c>
      <c r="BK132" s="69" t="str">
        <f t="shared" si="8"/>
        <v>Sistema Integral de Monitoreo y Alertas de Fuentes y Usos - LMA y Compensación</v>
      </c>
      <c r="BL132" s="69" t="s">
        <v>1209</v>
      </c>
      <c r="BM132" s="69" t="str">
        <f>+IF(OR(AND(BG132&gt;Listas!$AH$2,BG132&lt;=Listas!$AH$3),AND(BF132&lt;=Listas!$AH$3,BG132&gt;=Listas!$AH$3)),"Programado","No programado")</f>
        <v>Programado</v>
      </c>
      <c r="BN132" s="69"/>
      <c r="BO132" s="69"/>
      <c r="BP132" s="69" t="str">
        <f t="shared" si="9"/>
        <v>Sistema Integral de Monitoreo y Alertas de Fuentes y Usos - LMA y Compensación</v>
      </c>
      <c r="BQ132" s="69"/>
      <c r="BR132" s="69" t="str">
        <f>+IF(OR(AND(BG132&gt;Listas!$AH$3,BG132&lt;=Listas!$AH$4),AND(BF132&lt;=Listas!$AH$4,BG132&gt;=Listas!$AH$4)),"Programado","No programado")</f>
        <v>Programado</v>
      </c>
      <c r="BS132" s="69"/>
      <c r="BT132" s="69"/>
      <c r="BU132" s="69" t="str">
        <f t="shared" si="10"/>
        <v>Sistema Integral de Monitoreo y Alertas de Fuentes y Usos - LMA y Compensación</v>
      </c>
      <c r="BV132" s="69"/>
      <c r="BW132" s="69" t="str">
        <f>IF(BG132&gt;Listas!$AH$4,"Programado","No programado")</f>
        <v>Programado</v>
      </c>
      <c r="BX132" s="69"/>
      <c r="BY132" s="69"/>
      <c r="BZ132" s="69" t="str">
        <f t="shared" si="11"/>
        <v>Sistema Integral de Monitoreo y Alertas de Fuentes y Usos - LMA y Compensación</v>
      </c>
      <c r="CA132" s="69"/>
    </row>
    <row r="133" spans="1:79" ht="61.5" customHeight="1" x14ac:dyDescent="0.25">
      <c r="A133" s="59"/>
      <c r="B133" s="26" t="s">
        <v>52</v>
      </c>
      <c r="C133" s="26" t="str">
        <f>+VLOOKUP(B133,Listas!$A$2:$B$5,2,FALSE)</f>
        <v>PerDos</v>
      </c>
      <c r="D133" s="26" t="s">
        <v>53</v>
      </c>
      <c r="E133" s="26" t="str">
        <f>+VLOOKUP(D133,Listas!$E$1:$F$11,2,FALSE)</f>
        <v>ObjCuatro</v>
      </c>
      <c r="F133" s="26" t="s">
        <v>227</v>
      </c>
      <c r="G133" s="26" t="s">
        <v>635</v>
      </c>
      <c r="H133" s="26" t="s">
        <v>464</v>
      </c>
      <c r="I133" s="26" t="s">
        <v>638</v>
      </c>
      <c r="J133" s="26" t="s">
        <v>638</v>
      </c>
      <c r="K133" s="26" t="s">
        <v>1184</v>
      </c>
      <c r="L133" s="26" t="s">
        <v>901</v>
      </c>
      <c r="M133" s="26" t="s">
        <v>902</v>
      </c>
      <c r="N133" s="51">
        <v>43831</v>
      </c>
      <c r="O133" s="51">
        <v>44196</v>
      </c>
      <c r="P133" s="89"/>
      <c r="Q133" s="26"/>
      <c r="R133" s="49">
        <v>33</v>
      </c>
      <c r="S133" s="49"/>
      <c r="T133" s="49" t="s">
        <v>248</v>
      </c>
      <c r="U133" s="49"/>
      <c r="V133" s="49"/>
      <c r="W133" s="49"/>
      <c r="X133" s="49" t="s">
        <v>248</v>
      </c>
      <c r="Y133" s="49"/>
      <c r="Z133" s="49"/>
      <c r="AA133" s="49"/>
      <c r="AB133" s="49"/>
      <c r="AC133" s="49" t="s">
        <v>248</v>
      </c>
      <c r="AD133" s="49" t="s">
        <v>248</v>
      </c>
      <c r="AE133" s="49"/>
      <c r="AF133" s="49" t="s">
        <v>248</v>
      </c>
      <c r="AG133" s="49"/>
      <c r="AH133" s="49"/>
      <c r="AI133" s="49"/>
      <c r="AJ133" s="26"/>
      <c r="AK133" s="26"/>
      <c r="AL133" s="26"/>
      <c r="AM133" s="26"/>
      <c r="AN133" s="26"/>
      <c r="AO133" s="26"/>
      <c r="AP133" s="26"/>
      <c r="AQ133" s="26"/>
      <c r="AR133" s="26"/>
      <c r="AS133" s="26"/>
      <c r="AT133" s="26"/>
      <c r="AU133" s="26"/>
      <c r="AV133" s="26"/>
      <c r="AW133" s="26" t="s">
        <v>200</v>
      </c>
      <c r="AX133" s="26" t="str">
        <f>+VLOOKUP(AW133,Listas!$L$2:$M$8,2,FALSE)</f>
        <v>NA</v>
      </c>
      <c r="AY133" s="26" t="s">
        <v>200</v>
      </c>
      <c r="AZ133" s="26" t="s">
        <v>134</v>
      </c>
      <c r="BA133" s="26" t="str">
        <f>+VLOOKUP(AZ133,Listas!$AA$2:$AB$10,2,FALSE)</f>
        <v>DGRFS</v>
      </c>
      <c r="BB133" s="26" t="s">
        <v>137</v>
      </c>
      <c r="BC133" s="69" t="s">
        <v>1034</v>
      </c>
      <c r="BD133" s="69"/>
      <c r="BE133" s="69"/>
      <c r="BF133" s="93">
        <f t="shared" si="6"/>
        <v>43831</v>
      </c>
      <c r="BG133" s="93">
        <f t="shared" si="7"/>
        <v>44196</v>
      </c>
      <c r="BH133" s="69" t="str">
        <f>+IF(OR(BG133&lt;=Listas!$AH$2,BF133&lt;=Listas!$AH$2),"Programado","No programado")</f>
        <v>Programado</v>
      </c>
      <c r="BI133" s="69" t="s">
        <v>1206</v>
      </c>
      <c r="BJ133" s="69" t="s">
        <v>1207</v>
      </c>
      <c r="BK133" s="69" t="str">
        <f t="shared" si="8"/>
        <v>Sistema Integral de Monitoreo y Alertas de Fuentes y Usos - lertas de diferencias entre la ejecución presupuestal y los datos de las áreas misionales</v>
      </c>
      <c r="BL133" s="69" t="s">
        <v>1210</v>
      </c>
      <c r="BM133" s="69" t="str">
        <f>+IF(OR(AND(BG133&gt;Listas!$AH$2,BG133&lt;=Listas!$AH$3),AND(BF133&lt;=Listas!$AH$3,BG133&gt;=Listas!$AH$3)),"Programado","No programado")</f>
        <v>Programado</v>
      </c>
      <c r="BN133" s="69"/>
      <c r="BO133" s="69"/>
      <c r="BP133" s="69" t="str">
        <f t="shared" si="9"/>
        <v>Sistema Integral de Monitoreo y Alertas de Fuentes y Usos - lertas de diferencias entre la ejecución presupuestal y los datos de las áreas misionales</v>
      </c>
      <c r="BQ133" s="69"/>
      <c r="BR133" s="69" t="str">
        <f>+IF(OR(AND(BG133&gt;Listas!$AH$3,BG133&lt;=Listas!$AH$4),AND(BF133&lt;=Listas!$AH$4,BG133&gt;=Listas!$AH$4)),"Programado","No programado")</f>
        <v>Programado</v>
      </c>
      <c r="BS133" s="69"/>
      <c r="BT133" s="69"/>
      <c r="BU133" s="69" t="str">
        <f t="shared" si="10"/>
        <v>Sistema Integral de Monitoreo y Alertas de Fuentes y Usos - lertas de diferencias entre la ejecución presupuestal y los datos de las áreas misionales</v>
      </c>
      <c r="BV133" s="69"/>
      <c r="BW133" s="69" t="str">
        <f>IF(BG133&gt;Listas!$AH$4,"Programado","No programado")</f>
        <v>Programado</v>
      </c>
      <c r="BX133" s="69"/>
      <c r="BY133" s="69"/>
      <c r="BZ133" s="69" t="str">
        <f t="shared" si="11"/>
        <v>Sistema Integral de Monitoreo y Alertas de Fuentes y Usos - lertas de diferencias entre la ejecución presupuestal y los datos de las áreas misionales</v>
      </c>
      <c r="CA133" s="69"/>
    </row>
    <row r="134" spans="1:79" ht="61.5" customHeight="1" x14ac:dyDescent="0.25">
      <c r="A134" s="59"/>
      <c r="B134" s="26" t="s">
        <v>52</v>
      </c>
      <c r="C134" s="26" t="str">
        <f>+VLOOKUP(B134,Listas!$A$2:$B$5,2,FALSE)</f>
        <v>PerDos</v>
      </c>
      <c r="D134" s="26" t="s">
        <v>53</v>
      </c>
      <c r="E134" s="26" t="str">
        <f>+VLOOKUP(D134,Listas!$E$1:$F$11,2,FALSE)</f>
        <v>ObjCuatro</v>
      </c>
      <c r="F134" s="26" t="s">
        <v>227</v>
      </c>
      <c r="G134" s="26" t="s">
        <v>635</v>
      </c>
      <c r="H134" s="26" t="s">
        <v>464</v>
      </c>
      <c r="I134" s="26" t="s">
        <v>638</v>
      </c>
      <c r="J134" s="26" t="s">
        <v>639</v>
      </c>
      <c r="K134" s="26" t="s">
        <v>639</v>
      </c>
      <c r="L134" s="26" t="s">
        <v>898</v>
      </c>
      <c r="M134" s="26" t="s">
        <v>903</v>
      </c>
      <c r="N134" s="51">
        <v>43831</v>
      </c>
      <c r="O134" s="51">
        <v>44196</v>
      </c>
      <c r="P134" s="29">
        <v>170233373</v>
      </c>
      <c r="Q134" s="26"/>
      <c r="R134" s="49">
        <v>33</v>
      </c>
      <c r="S134" s="49"/>
      <c r="T134" s="49" t="s">
        <v>248</v>
      </c>
      <c r="U134" s="49"/>
      <c r="V134" s="49"/>
      <c r="W134" s="49"/>
      <c r="X134" s="49" t="s">
        <v>248</v>
      </c>
      <c r="Y134" s="49"/>
      <c r="Z134" s="49"/>
      <c r="AA134" s="49"/>
      <c r="AB134" s="49"/>
      <c r="AC134" s="49" t="s">
        <v>248</v>
      </c>
      <c r="AD134" s="49" t="s">
        <v>248</v>
      </c>
      <c r="AE134" s="49"/>
      <c r="AF134" s="49" t="s">
        <v>248</v>
      </c>
      <c r="AG134" s="26"/>
      <c r="AH134" s="26"/>
      <c r="AI134" s="26"/>
      <c r="AJ134" s="26"/>
      <c r="AK134" s="26"/>
      <c r="AL134" s="26"/>
      <c r="AM134" s="26"/>
      <c r="AN134" s="26"/>
      <c r="AO134" s="26"/>
      <c r="AP134" s="26"/>
      <c r="AQ134" s="26"/>
      <c r="AR134" s="26"/>
      <c r="AS134" s="26"/>
      <c r="AT134" s="26"/>
      <c r="AU134" s="26"/>
      <c r="AV134" s="26"/>
      <c r="AW134" s="26" t="s">
        <v>200</v>
      </c>
      <c r="AX134" s="26" t="str">
        <f>+VLOOKUP(AW134,Listas!$L$2:$M$8,2,FALSE)</f>
        <v>NA</v>
      </c>
      <c r="AY134" s="26" t="s">
        <v>200</v>
      </c>
      <c r="AZ134" s="26" t="s">
        <v>134</v>
      </c>
      <c r="BA134" s="26" t="str">
        <f>+VLOOKUP(AZ134,Listas!$AA$2:$AB$10,2,FALSE)</f>
        <v>DGRFS</v>
      </c>
      <c r="BB134" s="26" t="s">
        <v>136</v>
      </c>
      <c r="BC134" s="69" t="s">
        <v>1034</v>
      </c>
      <c r="BD134" s="69"/>
      <c r="BE134" s="69" t="s">
        <v>1212</v>
      </c>
      <c r="BF134" s="93">
        <f t="shared" si="6"/>
        <v>43831</v>
      </c>
      <c r="BG134" s="93">
        <f t="shared" si="7"/>
        <v>44196</v>
      </c>
      <c r="BH134" s="69" t="str">
        <f>+IF(OR(BG134&lt;=Listas!$AH$2,BF134&lt;=Listas!$AH$2),"Programado","No programado")</f>
        <v>Programado</v>
      </c>
      <c r="BI134" s="69" t="s">
        <v>1208</v>
      </c>
      <c r="BJ134" s="69"/>
      <c r="BK134" s="69" t="str">
        <f t="shared" si="8"/>
        <v>Herramienta  que permita al proceso de gestión de pagos y portafolio, identificar  situaciones especiales en donde en el giro de los recursos se visualicen variaciones fuera del rango promedio en el monto de los giros</v>
      </c>
      <c r="BL134" s="69" t="s">
        <v>1211</v>
      </c>
      <c r="BM134" s="69" t="str">
        <f>+IF(OR(AND(BG134&gt;Listas!$AH$2,BG134&lt;=Listas!$AH$3),AND(BF134&lt;=Listas!$AH$3,BG134&gt;=Listas!$AH$3)),"Programado","No programado")</f>
        <v>Programado</v>
      </c>
      <c r="BN134" s="69"/>
      <c r="BO134" s="69"/>
      <c r="BP134" s="69" t="str">
        <f t="shared" si="9"/>
        <v>Herramienta  que permita al proceso de gestión de pagos y portafolio, identificar  situaciones especiales en donde en el giro de los recursos se visualicen variaciones fuera del rango promedio en el monto de los giros</v>
      </c>
      <c r="BQ134" s="69"/>
      <c r="BR134" s="69" t="str">
        <f>+IF(OR(AND(BG134&gt;Listas!$AH$3,BG134&lt;=Listas!$AH$4),AND(BF134&lt;=Listas!$AH$4,BG134&gt;=Listas!$AH$4)),"Programado","No programado")</f>
        <v>Programado</v>
      </c>
      <c r="BS134" s="69"/>
      <c r="BT134" s="69"/>
      <c r="BU134" s="69" t="str">
        <f t="shared" si="10"/>
        <v>Herramienta  que permita al proceso de gestión de pagos y portafolio, identificar  situaciones especiales en donde en el giro de los recursos se visualicen variaciones fuera del rango promedio en el monto de los giros</v>
      </c>
      <c r="BV134" s="69"/>
      <c r="BW134" s="69" t="str">
        <f>IF(BG134&gt;Listas!$AH$4,"Programado","No programado")</f>
        <v>Programado</v>
      </c>
      <c r="BX134" s="69"/>
      <c r="BY134" s="69"/>
      <c r="BZ134" s="69" t="str">
        <f t="shared" si="11"/>
        <v>Herramienta  que permita al proceso de gestión de pagos y portafolio, identificar  situaciones especiales en donde en el giro de los recursos se visualicen variaciones fuera del rango promedio en el monto de los giros</v>
      </c>
      <c r="CA134" s="69"/>
    </row>
    <row r="135" spans="1:79" ht="61.5" customHeight="1" x14ac:dyDescent="0.25">
      <c r="A135" s="59"/>
      <c r="B135" s="26" t="s">
        <v>52</v>
      </c>
      <c r="C135" s="26" t="str">
        <f>+VLOOKUP(B135,Listas!$A$2:$B$5,2,FALSE)</f>
        <v>PerDos</v>
      </c>
      <c r="D135" s="26" t="s">
        <v>59</v>
      </c>
      <c r="E135" s="26" t="str">
        <f>+VLOOKUP(D135,Listas!$E$1:$F$11,2,FALSE)</f>
        <v>ObjSeis</v>
      </c>
      <c r="F135" s="26" t="s">
        <v>229</v>
      </c>
      <c r="G135" s="26" t="s">
        <v>802</v>
      </c>
      <c r="H135" s="26" t="s">
        <v>957</v>
      </c>
      <c r="I135" s="26" t="s">
        <v>978</v>
      </c>
      <c r="J135" s="26" t="s">
        <v>979</v>
      </c>
      <c r="K135" s="26" t="s">
        <v>972</v>
      </c>
      <c r="L135" s="26" t="s">
        <v>968</v>
      </c>
      <c r="M135" s="26" t="s">
        <v>973</v>
      </c>
      <c r="N135" s="51">
        <v>43983</v>
      </c>
      <c r="O135" s="51">
        <v>44180</v>
      </c>
      <c r="P135" s="29"/>
      <c r="Q135" s="26" t="s">
        <v>661</v>
      </c>
      <c r="R135" s="49">
        <v>100</v>
      </c>
      <c r="S135" s="26"/>
      <c r="T135" s="26"/>
      <c r="U135" s="26"/>
      <c r="V135" s="26"/>
      <c r="W135" s="26"/>
      <c r="X135" s="26"/>
      <c r="Y135" s="26"/>
      <c r="Z135" s="26"/>
      <c r="AA135" s="26"/>
      <c r="AB135" s="26"/>
      <c r="AC135" s="26"/>
      <c r="AD135" s="26"/>
      <c r="AE135" s="26"/>
      <c r="AF135" s="26" t="s">
        <v>248</v>
      </c>
      <c r="AG135" s="26"/>
      <c r="AH135" s="26"/>
      <c r="AI135" s="26"/>
      <c r="AJ135" s="26"/>
      <c r="AK135" s="26"/>
      <c r="AL135" s="26"/>
      <c r="AM135" s="26"/>
      <c r="AN135" s="26"/>
      <c r="AO135" s="26"/>
      <c r="AP135" s="26"/>
      <c r="AQ135" s="26"/>
      <c r="AR135" s="26"/>
      <c r="AS135" s="26"/>
      <c r="AT135" s="26"/>
      <c r="AU135" s="26"/>
      <c r="AV135" s="26"/>
      <c r="AW135" s="26" t="s">
        <v>200</v>
      </c>
      <c r="AX135" s="26" t="str">
        <f>+VLOOKUP(AW135,Listas!$L$2:$M$8,2,FALSE)</f>
        <v>NA</v>
      </c>
      <c r="AY135" s="26" t="s">
        <v>200</v>
      </c>
      <c r="AZ135" s="26" t="s">
        <v>139</v>
      </c>
      <c r="BA135" s="26" t="str">
        <f>+VLOOKUP(AZ135,Listas!$AA$2:$AB$10,2,FALSE)</f>
        <v>DLG</v>
      </c>
      <c r="BB135" s="26" t="s">
        <v>140</v>
      </c>
      <c r="BC135" s="69" t="s">
        <v>1033</v>
      </c>
      <c r="BD135" s="69"/>
      <c r="BE135" s="69"/>
      <c r="BF135" s="93">
        <f t="shared" si="6"/>
        <v>43983</v>
      </c>
      <c r="BG135" s="93">
        <f t="shared" si="7"/>
        <v>44180</v>
      </c>
      <c r="BH135" s="69" t="str">
        <f>+IF(OR(BG135&lt;=Listas!$AH$2,BF135&lt;=Listas!$AH$2),"Programado","No programado")</f>
        <v>No programado</v>
      </c>
      <c r="BI135" s="69"/>
      <c r="BJ135" s="69"/>
      <c r="BK135" s="69" t="str">
        <f t="shared" si="8"/>
        <v/>
      </c>
      <c r="BL135" s="69"/>
      <c r="BM135" s="69" t="str">
        <f>+IF(OR(AND(BG135&gt;Listas!$AH$2,BG135&lt;=Listas!$AH$3),AND(BF135&lt;=Listas!$AH$3,BG135&gt;=Listas!$AH$3)),"Programado","No programado")</f>
        <v>Programado</v>
      </c>
      <c r="BN135" s="69"/>
      <c r="BO135" s="69"/>
      <c r="BP135" s="69" t="str">
        <f t="shared" si="9"/>
        <v>1 alianza estratégica nacional suscrita  o propuesta de alianza internacional presentada al MinSalud</v>
      </c>
      <c r="BQ135" s="69"/>
      <c r="BR135" s="69" t="str">
        <f>+IF(OR(AND(BG135&gt;Listas!$AH$3,BG135&lt;=Listas!$AH$4),AND(BF135&lt;=Listas!$AH$4,BG135&gt;=Listas!$AH$4)),"Programado","No programado")</f>
        <v>Programado</v>
      </c>
      <c r="BS135" s="69"/>
      <c r="BT135" s="69"/>
      <c r="BU135" s="69" t="str">
        <f t="shared" si="10"/>
        <v>1 alianza estratégica nacional suscrita  o propuesta de alianza internacional presentada al MinSalud</v>
      </c>
      <c r="BV135" s="69"/>
      <c r="BW135" s="69" t="str">
        <f>IF(BG135&gt;Listas!$AH$4,"Programado","No programado")</f>
        <v>Programado</v>
      </c>
      <c r="BX135" s="69"/>
      <c r="BY135" s="69"/>
      <c r="BZ135" s="69" t="str">
        <f t="shared" si="11"/>
        <v>1 alianza estratégica nacional suscrita  o propuesta de alianza internacional presentada al MinSalud</v>
      </c>
      <c r="CA135" s="69"/>
    </row>
    <row r="136" spans="1:79" ht="61.5" customHeight="1" x14ac:dyDescent="0.25">
      <c r="A136" s="59"/>
      <c r="B136" s="26" t="s">
        <v>52</v>
      </c>
      <c r="C136" s="26" t="str">
        <f>+VLOOKUP(B136,Listas!$A$2:$B$5,2,FALSE)</f>
        <v>PerDos</v>
      </c>
      <c r="D136" s="26" t="s">
        <v>59</v>
      </c>
      <c r="E136" s="26" t="str">
        <f>+VLOOKUP(D136,Listas!$E$1:$F$11,2,FALSE)</f>
        <v>ObjSeis</v>
      </c>
      <c r="F136" s="26" t="s">
        <v>229</v>
      </c>
      <c r="G136" s="26" t="s">
        <v>803</v>
      </c>
      <c r="H136" s="26" t="s">
        <v>957</v>
      </c>
      <c r="I136" s="26" t="s">
        <v>649</v>
      </c>
      <c r="J136" s="26" t="s">
        <v>650</v>
      </c>
      <c r="K136" s="26" t="s">
        <v>651</v>
      </c>
      <c r="L136" s="26" t="s">
        <v>968</v>
      </c>
      <c r="M136" s="26" t="s">
        <v>974</v>
      </c>
      <c r="N136" s="51">
        <v>43905</v>
      </c>
      <c r="O136" s="51">
        <v>44180</v>
      </c>
      <c r="P136" s="29"/>
      <c r="Q136" s="26" t="s">
        <v>652</v>
      </c>
      <c r="R136" s="49">
        <v>100</v>
      </c>
      <c r="S136" s="26"/>
      <c r="T136" s="26"/>
      <c r="U136" s="26"/>
      <c r="V136" s="26"/>
      <c r="W136" s="26"/>
      <c r="X136" s="26"/>
      <c r="Y136" s="26"/>
      <c r="Z136" s="26"/>
      <c r="AA136" s="26"/>
      <c r="AB136" s="26"/>
      <c r="AC136" s="26"/>
      <c r="AD136" s="26"/>
      <c r="AE136" s="26"/>
      <c r="AF136" s="26" t="s">
        <v>248</v>
      </c>
      <c r="AG136" s="26"/>
      <c r="AH136" s="26"/>
      <c r="AI136" s="26"/>
      <c r="AJ136" s="26"/>
      <c r="AK136" s="26"/>
      <c r="AL136" s="26"/>
      <c r="AM136" s="26"/>
      <c r="AN136" s="26"/>
      <c r="AO136" s="26"/>
      <c r="AP136" s="26"/>
      <c r="AQ136" s="26"/>
      <c r="AR136" s="26"/>
      <c r="AS136" s="26"/>
      <c r="AT136" s="26"/>
      <c r="AU136" s="26"/>
      <c r="AV136" s="26"/>
      <c r="AW136" s="26" t="s">
        <v>200</v>
      </c>
      <c r="AX136" s="26" t="str">
        <f>+VLOOKUP(AW136,Listas!$L$2:$M$8,2,FALSE)</f>
        <v>NA</v>
      </c>
      <c r="AY136" s="26" t="s">
        <v>200</v>
      </c>
      <c r="AZ136" s="26" t="s">
        <v>139</v>
      </c>
      <c r="BA136" s="26" t="str">
        <f>+VLOOKUP(AZ136,Listas!$AA$2:$AB$10,2,FALSE)</f>
        <v>DLG</v>
      </c>
      <c r="BB136" s="26" t="s">
        <v>140</v>
      </c>
      <c r="BC136" s="69" t="s">
        <v>1034</v>
      </c>
      <c r="BD136" s="69"/>
      <c r="BE136" s="69"/>
      <c r="BF136" s="93">
        <f t="shared" si="6"/>
        <v>43905</v>
      </c>
      <c r="BG136" s="93">
        <f t="shared" si="7"/>
        <v>44180</v>
      </c>
      <c r="BH136" s="69" t="str">
        <f>+IF(OR(BG136&lt;=Listas!$AH$2,BF136&lt;=Listas!$AH$2),"Programado","No programado")</f>
        <v>Programado</v>
      </c>
      <c r="BI136" s="170" t="s">
        <v>1436</v>
      </c>
      <c r="BJ136" s="151" t="s">
        <v>1437</v>
      </c>
      <c r="BK136" s="175" t="str">
        <f t="shared" si="8"/>
        <v>Cuatro 4 estudios publicados como mínimo en la página web de la Adres. Dos por semestre.</v>
      </c>
      <c r="BL136" s="168" t="s">
        <v>1438</v>
      </c>
      <c r="BM136" s="69" t="str">
        <f>+IF(OR(AND(BG136&gt;Listas!$AH$2,BG136&lt;=Listas!$AH$3),AND(BF136&lt;=Listas!$AH$3,BG136&gt;=Listas!$AH$3)),"Programado","No programado")</f>
        <v>Programado</v>
      </c>
      <c r="BN136" s="69"/>
      <c r="BO136" s="69"/>
      <c r="BP136" s="69" t="str">
        <f t="shared" si="9"/>
        <v>Cuatro 4 estudios publicados como mínimo en la página web de la Adres. Dos por semestre.</v>
      </c>
      <c r="BQ136" s="69"/>
      <c r="BR136" s="69" t="str">
        <f>+IF(OR(AND(BG136&gt;Listas!$AH$3,BG136&lt;=Listas!$AH$4),AND(BF136&lt;=Listas!$AH$4,BG136&gt;=Listas!$AH$4)),"Programado","No programado")</f>
        <v>Programado</v>
      </c>
      <c r="BS136" s="69"/>
      <c r="BT136" s="69"/>
      <c r="BU136" s="69" t="str">
        <f t="shared" si="10"/>
        <v>Cuatro 4 estudios publicados como mínimo en la página web de la Adres. Dos por semestre.</v>
      </c>
      <c r="BV136" s="69"/>
      <c r="BW136" s="69" t="str">
        <f>IF(BG136&gt;Listas!$AH$4,"Programado","No programado")</f>
        <v>Programado</v>
      </c>
      <c r="BX136" s="69"/>
      <c r="BY136" s="69"/>
      <c r="BZ136" s="69" t="str">
        <f t="shared" si="11"/>
        <v>Cuatro 4 estudios publicados como mínimo en la página web de la Adres. Dos por semestre.</v>
      </c>
      <c r="CA136" s="69"/>
    </row>
    <row r="137" spans="1:79" ht="61.5" customHeight="1" x14ac:dyDescent="0.25">
      <c r="A137" s="59" t="s">
        <v>805</v>
      </c>
      <c r="B137" s="26" t="s">
        <v>52</v>
      </c>
      <c r="C137" s="26" t="str">
        <f>+VLOOKUP(B137,Listas!$A$2:$B$5,2,FALSE)</f>
        <v>PerDos</v>
      </c>
      <c r="D137" s="26" t="s">
        <v>59</v>
      </c>
      <c r="E137" s="26" t="str">
        <f>+VLOOKUP(D137,Listas!$E$1:$F$11,2,FALSE)</f>
        <v>ObjSeis</v>
      </c>
      <c r="F137" s="26" t="s">
        <v>229</v>
      </c>
      <c r="G137" s="26" t="s">
        <v>463</v>
      </c>
      <c r="H137" s="26" t="s">
        <v>464</v>
      </c>
      <c r="I137" s="26" t="s">
        <v>1185</v>
      </c>
      <c r="J137" s="26" t="s">
        <v>1186</v>
      </c>
      <c r="K137" s="26" t="s">
        <v>1187</v>
      </c>
      <c r="L137" s="26" t="s">
        <v>896</v>
      </c>
      <c r="M137" s="26" t="s">
        <v>897</v>
      </c>
      <c r="N137" s="28">
        <v>43831</v>
      </c>
      <c r="O137" s="28">
        <v>44196</v>
      </c>
      <c r="P137" s="29"/>
      <c r="Q137" s="26"/>
      <c r="R137" s="49">
        <v>100</v>
      </c>
      <c r="S137" s="26"/>
      <c r="T137" s="26"/>
      <c r="U137" s="26"/>
      <c r="V137" s="26"/>
      <c r="W137" s="26"/>
      <c r="X137" s="26"/>
      <c r="Y137" s="26"/>
      <c r="Z137" s="26"/>
      <c r="AA137" s="26"/>
      <c r="AB137" s="26"/>
      <c r="AC137" s="26"/>
      <c r="AD137" s="26"/>
      <c r="AE137" s="26"/>
      <c r="AF137" s="26" t="s">
        <v>248</v>
      </c>
      <c r="AG137" s="26"/>
      <c r="AH137" s="26"/>
      <c r="AI137" s="26"/>
      <c r="AJ137" s="26"/>
      <c r="AK137" s="26"/>
      <c r="AL137" s="26"/>
      <c r="AM137" s="26"/>
      <c r="AN137" s="26"/>
      <c r="AO137" s="26"/>
      <c r="AP137" s="26"/>
      <c r="AQ137" s="26"/>
      <c r="AR137" s="26"/>
      <c r="AS137" s="26"/>
      <c r="AT137" s="26"/>
      <c r="AU137" s="26"/>
      <c r="AV137" s="26"/>
      <c r="AW137" s="26" t="s">
        <v>200</v>
      </c>
      <c r="AX137" s="26" t="str">
        <f>+VLOOKUP(AW137,Listas!$L$2:$M$8,2,FALSE)</f>
        <v>NA</v>
      </c>
      <c r="AY137" s="26" t="s">
        <v>200</v>
      </c>
      <c r="AZ137" s="26" t="s">
        <v>134</v>
      </c>
      <c r="BA137" s="26" t="str">
        <f>+VLOOKUP(AZ137,Listas!$AA$2:$AB$10,2,FALSE)</f>
        <v>DGRFS</v>
      </c>
      <c r="BB137" s="26" t="s">
        <v>137</v>
      </c>
      <c r="BC137" s="69" t="s">
        <v>1034</v>
      </c>
      <c r="BD137" s="69"/>
      <c r="BE137" s="69"/>
      <c r="BF137" s="93">
        <f t="shared" si="6"/>
        <v>43831</v>
      </c>
      <c r="BG137" s="93">
        <f t="shared" si="7"/>
        <v>44196</v>
      </c>
      <c r="BH137" s="69" t="str">
        <f>+IF(OR(BG137&lt;=Listas!$AH$2,BF137&lt;=Listas!$AH$2),"Programado","No programado")</f>
        <v>Programado</v>
      </c>
      <c r="BI137" s="69" t="s">
        <v>1213</v>
      </c>
      <c r="BJ137" s="69"/>
      <c r="BK137" s="69" t="str">
        <f t="shared" si="8"/>
        <v>Estudio (s) y/o Públicaciones DGRFS</v>
      </c>
      <c r="BL137" s="69" t="s">
        <v>1214</v>
      </c>
      <c r="BM137" s="69" t="str">
        <f>+IF(OR(AND(BG137&gt;Listas!$AH$2,BG137&lt;=Listas!$AH$3),AND(BF137&lt;=Listas!$AH$3,BG137&gt;=Listas!$AH$3)),"Programado","No programado")</f>
        <v>Programado</v>
      </c>
      <c r="BN137" s="69"/>
      <c r="BO137" s="69"/>
      <c r="BP137" s="69" t="str">
        <f t="shared" si="9"/>
        <v>Estudio (s) y/o Públicaciones DGRFS</v>
      </c>
      <c r="BQ137" s="69"/>
      <c r="BR137" s="69" t="str">
        <f>+IF(OR(AND(BG137&gt;Listas!$AH$3,BG137&lt;=Listas!$AH$4),AND(BF137&lt;=Listas!$AH$4,BG137&gt;=Listas!$AH$4)),"Programado","No programado")</f>
        <v>Programado</v>
      </c>
      <c r="BS137" s="69"/>
      <c r="BT137" s="69"/>
      <c r="BU137" s="69" t="str">
        <f t="shared" si="10"/>
        <v>Estudio (s) y/o Públicaciones DGRFS</v>
      </c>
      <c r="BV137" s="69"/>
      <c r="BW137" s="69" t="str">
        <f>IF(BG137&gt;Listas!$AH$4,"Programado","No programado")</f>
        <v>Programado</v>
      </c>
      <c r="BX137" s="69"/>
      <c r="BY137" s="69"/>
      <c r="BZ137" s="69" t="str">
        <f t="shared" si="11"/>
        <v>Estudio (s) y/o Públicaciones DGRFS</v>
      </c>
      <c r="CA137" s="69"/>
    </row>
    <row r="138" spans="1:79" ht="61.5" customHeight="1" x14ac:dyDescent="0.25">
      <c r="A138" s="59"/>
      <c r="B138" s="26" t="s">
        <v>52</v>
      </c>
      <c r="C138" s="26" t="str">
        <f>+VLOOKUP(B138,Listas!$A$2:$B$5,2,FALSE)</f>
        <v>PerDos</v>
      </c>
      <c r="D138" s="26" t="s">
        <v>59</v>
      </c>
      <c r="E138" s="26" t="str">
        <f>+VLOOKUP(D138,Listas!$E$1:$F$11,2,FALSE)</f>
        <v>ObjSeis</v>
      </c>
      <c r="F138" s="26" t="s">
        <v>229</v>
      </c>
      <c r="G138" s="26" t="s">
        <v>966</v>
      </c>
      <c r="H138" s="26" t="s">
        <v>957</v>
      </c>
      <c r="I138" s="26" t="s">
        <v>653</v>
      </c>
      <c r="J138" s="26" t="s">
        <v>654</v>
      </c>
      <c r="K138" s="26" t="s">
        <v>655</v>
      </c>
      <c r="L138" s="26" t="s">
        <v>968</v>
      </c>
      <c r="M138" s="26" t="s">
        <v>975</v>
      </c>
      <c r="N138" s="51">
        <v>43862</v>
      </c>
      <c r="O138" s="51">
        <v>44180</v>
      </c>
      <c r="P138" s="29"/>
      <c r="Q138" s="26" t="s">
        <v>652</v>
      </c>
      <c r="R138" s="49">
        <v>34</v>
      </c>
      <c r="S138" s="26"/>
      <c r="T138" s="26"/>
      <c r="U138" s="26"/>
      <c r="V138" s="26"/>
      <c r="W138" s="26"/>
      <c r="X138" s="26"/>
      <c r="Y138" s="26"/>
      <c r="Z138" s="26"/>
      <c r="AA138" s="26"/>
      <c r="AB138" s="26"/>
      <c r="AC138" s="26"/>
      <c r="AD138" s="26"/>
      <c r="AE138" s="26"/>
      <c r="AF138" s="26" t="s">
        <v>248</v>
      </c>
      <c r="AG138" s="26"/>
      <c r="AH138" s="26"/>
      <c r="AI138" s="26"/>
      <c r="AJ138" s="26"/>
      <c r="AK138" s="26"/>
      <c r="AL138" s="26"/>
      <c r="AM138" s="26"/>
      <c r="AN138" s="26"/>
      <c r="AO138" s="26"/>
      <c r="AP138" s="26"/>
      <c r="AQ138" s="26"/>
      <c r="AR138" s="26"/>
      <c r="AS138" s="26"/>
      <c r="AT138" s="26"/>
      <c r="AU138" s="26"/>
      <c r="AV138" s="26"/>
      <c r="AW138" s="26" t="s">
        <v>200</v>
      </c>
      <c r="AX138" s="26" t="str">
        <f>+VLOOKUP(AW138,Listas!$L$2:$M$8,2,FALSE)</f>
        <v>NA</v>
      </c>
      <c r="AY138" s="26" t="s">
        <v>200</v>
      </c>
      <c r="AZ138" s="26" t="s">
        <v>139</v>
      </c>
      <c r="BA138" s="26" t="str">
        <f>+VLOOKUP(AZ138,Listas!$AA$2:$AB$10,2,FALSE)</f>
        <v>DLG</v>
      </c>
      <c r="BB138" s="26" t="s">
        <v>140</v>
      </c>
      <c r="BC138" s="69" t="s">
        <v>1034</v>
      </c>
      <c r="BD138" s="69"/>
      <c r="BE138" s="69"/>
      <c r="BF138" s="93">
        <f t="shared" ref="BF138:BF199" si="12">N138</f>
        <v>43862</v>
      </c>
      <c r="BG138" s="93">
        <f t="shared" ref="BG138:BG199" si="13">+O138</f>
        <v>44180</v>
      </c>
      <c r="BH138" s="69" t="str">
        <f>+IF(OR(BG138&lt;=Listas!$AH$2,BF138&lt;=Listas!$AH$2),"Programado","No programado")</f>
        <v>Programado</v>
      </c>
      <c r="BI138" s="151" t="s">
        <v>1439</v>
      </c>
      <c r="BJ138" s="151" t="s">
        <v>1440</v>
      </c>
      <c r="BK138" s="175" t="str">
        <f t="shared" ref="BK138:BK139" si="14">IF(BH138="Programado",K138,"")</f>
        <v>Envio de cartas para evaluar 4 tecnologías en salud.</v>
      </c>
      <c r="BL138" s="151" t="s">
        <v>1441</v>
      </c>
      <c r="BM138" s="69" t="str">
        <f>+IF(OR(AND(BG138&gt;Listas!$AH$2,BG138&lt;=Listas!$AH$3),AND(BF138&lt;=Listas!$AH$3,BG138&gt;=Listas!$AH$3)),"Programado","No programado")</f>
        <v>Programado</v>
      </c>
      <c r="BN138" s="69"/>
      <c r="BO138" s="69"/>
      <c r="BP138" s="69" t="str">
        <f t="shared" ref="BP138:BP199" si="15">IF(BM138="Programado",K138,"")</f>
        <v>Envio de cartas para evaluar 4 tecnologías en salud.</v>
      </c>
      <c r="BQ138" s="69"/>
      <c r="BR138" s="69" t="str">
        <f>+IF(OR(AND(BG138&gt;Listas!$AH$3,BG138&lt;=Listas!$AH$4),AND(BF138&lt;=Listas!$AH$4,BG138&gt;=Listas!$AH$4)),"Programado","No programado")</f>
        <v>Programado</v>
      </c>
      <c r="BS138" s="69"/>
      <c r="BT138" s="69"/>
      <c r="BU138" s="69" t="str">
        <f t="shared" ref="BU138:BU199" si="16">IF(BR138="Programado",K138,"")</f>
        <v>Envio de cartas para evaluar 4 tecnologías en salud.</v>
      </c>
      <c r="BV138" s="69"/>
      <c r="BW138" s="69" t="str">
        <f>IF(BG138&gt;Listas!$AH$4,"Programado","No programado")</f>
        <v>Programado</v>
      </c>
      <c r="BX138" s="69"/>
      <c r="BY138" s="69"/>
      <c r="BZ138" s="69" t="str">
        <f t="shared" ref="BZ138:BZ199" si="17">IF(BW138="Programado",K138,"")</f>
        <v>Envio de cartas para evaluar 4 tecnologías en salud.</v>
      </c>
      <c r="CA138" s="69"/>
    </row>
    <row r="139" spans="1:79" ht="61.5" customHeight="1" x14ac:dyDescent="0.25">
      <c r="A139" s="59"/>
      <c r="B139" s="26" t="s">
        <v>52</v>
      </c>
      <c r="C139" s="26" t="str">
        <f>+VLOOKUP(B139,Listas!$A$2:$B$5,2,FALSE)</f>
        <v>PerDos</v>
      </c>
      <c r="D139" s="26" t="s">
        <v>59</v>
      </c>
      <c r="E139" s="26" t="str">
        <f>+VLOOKUP(D139,Listas!$E$1:$F$11,2,FALSE)</f>
        <v>ObjSeis</v>
      </c>
      <c r="F139" s="26" t="s">
        <v>229</v>
      </c>
      <c r="G139" s="26" t="s">
        <v>966</v>
      </c>
      <c r="H139" s="26" t="s">
        <v>957</v>
      </c>
      <c r="I139" s="26" t="s">
        <v>653</v>
      </c>
      <c r="J139" s="26" t="s">
        <v>656</v>
      </c>
      <c r="K139" s="26" t="s">
        <v>976</v>
      </c>
      <c r="L139" s="26" t="s">
        <v>968</v>
      </c>
      <c r="M139" s="26" t="s">
        <v>969</v>
      </c>
      <c r="N139" s="51">
        <v>43862</v>
      </c>
      <c r="O139" s="51">
        <v>44012</v>
      </c>
      <c r="P139" s="29"/>
      <c r="Q139" s="26" t="s">
        <v>652</v>
      </c>
      <c r="R139" s="49">
        <v>33</v>
      </c>
      <c r="S139" s="26"/>
      <c r="T139" s="26"/>
      <c r="U139" s="26"/>
      <c r="V139" s="26"/>
      <c r="W139" s="26"/>
      <c r="X139" s="26"/>
      <c r="Y139" s="26"/>
      <c r="Z139" s="26"/>
      <c r="AA139" s="26"/>
      <c r="AB139" s="26"/>
      <c r="AC139" s="26"/>
      <c r="AD139" s="26"/>
      <c r="AE139" s="26"/>
      <c r="AF139" s="26" t="s">
        <v>248</v>
      </c>
      <c r="AG139" s="26"/>
      <c r="AH139" s="26"/>
      <c r="AI139" s="26"/>
      <c r="AJ139" s="26"/>
      <c r="AK139" s="26"/>
      <c r="AL139" s="26"/>
      <c r="AM139" s="26"/>
      <c r="AN139" s="26"/>
      <c r="AO139" s="26"/>
      <c r="AP139" s="26"/>
      <c r="AQ139" s="26"/>
      <c r="AR139" s="26"/>
      <c r="AS139" s="26"/>
      <c r="AT139" s="26"/>
      <c r="AU139" s="26"/>
      <c r="AV139" s="26"/>
      <c r="AW139" s="26" t="s">
        <v>200</v>
      </c>
      <c r="AX139" s="26" t="str">
        <f>+VLOOKUP(AW139,Listas!$L$2:$M$8,2,FALSE)</f>
        <v>NA</v>
      </c>
      <c r="AY139" s="26" t="s">
        <v>200</v>
      </c>
      <c r="AZ139" s="26" t="s">
        <v>139</v>
      </c>
      <c r="BA139" s="26" t="str">
        <f>+VLOOKUP(AZ139,Listas!$AA$2:$AB$10,2,FALSE)</f>
        <v>DLG</v>
      </c>
      <c r="BB139" s="26" t="s">
        <v>140</v>
      </c>
      <c r="BC139" s="69" t="s">
        <v>1033</v>
      </c>
      <c r="BD139" s="69"/>
      <c r="BE139" s="69"/>
      <c r="BF139" s="93">
        <f t="shared" si="12"/>
        <v>43862</v>
      </c>
      <c r="BG139" s="93">
        <f t="shared" si="13"/>
        <v>44012</v>
      </c>
      <c r="BH139" s="69" t="str">
        <f>+IF(OR(BG139&lt;=Listas!$AH$2,BF139&lt;=Listas!$AH$2),"Programado","No programado")</f>
        <v>Programado</v>
      </c>
      <c r="BI139" s="151" t="s">
        <v>1442</v>
      </c>
      <c r="BJ139" s="175" t="s">
        <v>1443</v>
      </c>
      <c r="BK139" s="151" t="str">
        <f t="shared" si="14"/>
        <v>Un informe de evaluación de impacto al experimento de envío de cartas remitidas en 2019- Ensure</v>
      </c>
      <c r="BL139" s="151" t="s">
        <v>1444</v>
      </c>
      <c r="BM139" s="69" t="str">
        <f>+IF(OR(AND(BG139&gt;Listas!$AH$2,BG139&lt;=Listas!$AH$3),AND(BF139&lt;=Listas!$AH$3,BG139&gt;=Listas!$AH$3)),"Programado","No programado")</f>
        <v>Programado</v>
      </c>
      <c r="BN139" s="69"/>
      <c r="BO139" s="69"/>
      <c r="BP139" s="69" t="str">
        <f t="shared" si="15"/>
        <v>Un informe de evaluación de impacto al experimento de envío de cartas remitidas en 2019- Ensure</v>
      </c>
      <c r="BQ139" s="69"/>
      <c r="BR139" s="69" t="str">
        <f>+IF(OR(AND(BG139&gt;Listas!$AH$3,BG139&lt;=Listas!$AH$4),AND(BF139&lt;=Listas!$AH$4,BG139&gt;=Listas!$AH$4)),"Programado","No programado")</f>
        <v>No programado</v>
      </c>
      <c r="BS139" s="69"/>
      <c r="BT139" s="69"/>
      <c r="BU139" s="69" t="str">
        <f t="shared" si="16"/>
        <v/>
      </c>
      <c r="BV139" s="69"/>
      <c r="BW139" s="69" t="str">
        <f>IF(BG139&gt;Listas!$AH$4,"Programado","No programado")</f>
        <v>No programado</v>
      </c>
      <c r="BX139" s="69"/>
      <c r="BY139" s="69"/>
      <c r="BZ139" s="69" t="str">
        <f t="shared" si="17"/>
        <v/>
      </c>
      <c r="CA139" s="69"/>
    </row>
    <row r="140" spans="1:79" ht="61.5" customHeight="1" x14ac:dyDescent="0.25">
      <c r="A140" s="59"/>
      <c r="B140" s="26" t="s">
        <v>52</v>
      </c>
      <c r="C140" s="26" t="str">
        <f>+VLOOKUP(B140,Listas!$A$2:$B$5,2,FALSE)</f>
        <v>PerDos</v>
      </c>
      <c r="D140" s="26" t="s">
        <v>59</v>
      </c>
      <c r="E140" s="26" t="str">
        <f>+VLOOKUP(D140,Listas!$E$1:$F$11,2,FALSE)</f>
        <v>ObjSeis</v>
      </c>
      <c r="F140" s="26" t="s">
        <v>229</v>
      </c>
      <c r="G140" s="26" t="s">
        <v>966</v>
      </c>
      <c r="H140" s="26" t="s">
        <v>957</v>
      </c>
      <c r="I140" s="26" t="s">
        <v>653</v>
      </c>
      <c r="J140" s="26" t="s">
        <v>657</v>
      </c>
      <c r="K140" s="26" t="s">
        <v>967</v>
      </c>
      <c r="L140" s="26" t="s">
        <v>968</v>
      </c>
      <c r="M140" s="26" t="s">
        <v>969</v>
      </c>
      <c r="N140" s="51">
        <v>43952</v>
      </c>
      <c r="O140" s="51">
        <v>44104</v>
      </c>
      <c r="P140" s="29"/>
      <c r="Q140" s="26" t="s">
        <v>652</v>
      </c>
      <c r="R140" s="49">
        <v>33</v>
      </c>
      <c r="S140" s="26"/>
      <c r="T140" s="26"/>
      <c r="U140" s="26"/>
      <c r="V140" s="26"/>
      <c r="W140" s="26"/>
      <c r="X140" s="26"/>
      <c r="Y140" s="26"/>
      <c r="Z140" s="26"/>
      <c r="AA140" s="26"/>
      <c r="AB140" s="26"/>
      <c r="AC140" s="26"/>
      <c r="AD140" s="26"/>
      <c r="AE140" s="26"/>
      <c r="AF140" s="26" t="s">
        <v>248</v>
      </c>
      <c r="AG140" s="26"/>
      <c r="AH140" s="26"/>
      <c r="AI140" s="26"/>
      <c r="AJ140" s="26"/>
      <c r="AK140" s="26"/>
      <c r="AL140" s="26"/>
      <c r="AM140" s="26"/>
      <c r="AN140" s="26"/>
      <c r="AO140" s="26"/>
      <c r="AP140" s="26"/>
      <c r="AQ140" s="26"/>
      <c r="AR140" s="26"/>
      <c r="AS140" s="26"/>
      <c r="AT140" s="26"/>
      <c r="AU140" s="26"/>
      <c r="AV140" s="26"/>
      <c r="AW140" s="26" t="s">
        <v>200</v>
      </c>
      <c r="AX140" s="26" t="str">
        <f>+VLOOKUP(AW140,Listas!$L$2:$M$8,2,FALSE)</f>
        <v>NA</v>
      </c>
      <c r="AY140" s="26" t="s">
        <v>200</v>
      </c>
      <c r="AZ140" s="26" t="s">
        <v>139</v>
      </c>
      <c r="BA140" s="26" t="str">
        <f>+VLOOKUP(AZ140,Listas!$AA$2:$AB$10,2,FALSE)</f>
        <v>DLG</v>
      </c>
      <c r="BB140" s="26" t="s">
        <v>140</v>
      </c>
      <c r="BC140" s="69" t="s">
        <v>1033</v>
      </c>
      <c r="BD140" s="69"/>
      <c r="BE140" s="69"/>
      <c r="BF140" s="93">
        <f t="shared" si="12"/>
        <v>43952</v>
      </c>
      <c r="BG140" s="93">
        <f t="shared" si="13"/>
        <v>44104</v>
      </c>
      <c r="BH140" s="69" t="str">
        <f>+IF(OR(BG140&lt;=Listas!$AH$2,BF140&lt;=Listas!$AH$2),"Programado","No programado")</f>
        <v>No programado</v>
      </c>
      <c r="BI140" s="69"/>
      <c r="BJ140" s="69"/>
      <c r="BK140" s="69" t="str">
        <f t="shared" ref="BK140:BK201" si="18">IF(BH140="Programado",K140,"")</f>
        <v/>
      </c>
      <c r="BL140" s="69"/>
      <c r="BM140" s="69" t="str">
        <f>+IF(OR(AND(BG140&gt;Listas!$AH$2,BG140&lt;=Listas!$AH$3),AND(BF140&lt;=Listas!$AH$3,BG140&gt;=Listas!$AH$3)),"Programado","No programado")</f>
        <v>Programado</v>
      </c>
      <c r="BN140" s="69"/>
      <c r="BO140" s="69"/>
      <c r="BP140" s="69" t="str">
        <f t="shared" si="15"/>
        <v>Un informe de evaluación de impacto al experimento de envío de cartas remitidas en 2019 -Lágrimas artificiales</v>
      </c>
      <c r="BQ140" s="69"/>
      <c r="BR140" s="69" t="str">
        <f>+IF(OR(AND(BG140&gt;Listas!$AH$3,BG140&lt;=Listas!$AH$4),AND(BF140&lt;=Listas!$AH$4,BG140&gt;=Listas!$AH$4)),"Programado","No programado")</f>
        <v>Programado</v>
      </c>
      <c r="BS140" s="69"/>
      <c r="BT140" s="69"/>
      <c r="BU140" s="69" t="str">
        <f t="shared" si="16"/>
        <v>Un informe de evaluación de impacto al experimento de envío de cartas remitidas en 2019 -Lágrimas artificiales</v>
      </c>
      <c r="BV140" s="69"/>
      <c r="BW140" s="69" t="str">
        <f>IF(BG140&gt;Listas!$AH$4,"Programado","No programado")</f>
        <v>No programado</v>
      </c>
      <c r="BX140" s="69"/>
      <c r="BY140" s="69"/>
      <c r="BZ140" s="69" t="str">
        <f t="shared" si="17"/>
        <v/>
      </c>
      <c r="CA140" s="69"/>
    </row>
    <row r="141" spans="1:79" ht="61.5" customHeight="1" x14ac:dyDescent="0.25">
      <c r="A141" s="59"/>
      <c r="B141" s="26" t="s">
        <v>52</v>
      </c>
      <c r="C141" s="26" t="str">
        <f>+VLOOKUP(B141,Listas!$A$2:$B$5,2,FALSE)</f>
        <v>PerDos</v>
      </c>
      <c r="D141" s="26" t="s">
        <v>59</v>
      </c>
      <c r="E141" s="26" t="str">
        <f>+VLOOKUP(D141,Listas!$E$1:$F$11,2,FALSE)</f>
        <v>ObjSeis</v>
      </c>
      <c r="F141" s="26" t="s">
        <v>229</v>
      </c>
      <c r="G141" s="26" t="s">
        <v>970</v>
      </c>
      <c r="H141" s="26" t="s">
        <v>957</v>
      </c>
      <c r="I141" s="26" t="s">
        <v>658</v>
      </c>
      <c r="J141" s="26" t="s">
        <v>659</v>
      </c>
      <c r="K141" s="26" t="s">
        <v>977</v>
      </c>
      <c r="L141" s="26" t="s">
        <v>968</v>
      </c>
      <c r="M141" s="26" t="s">
        <v>971</v>
      </c>
      <c r="N141" s="51">
        <v>43922</v>
      </c>
      <c r="O141" s="51">
        <v>44180</v>
      </c>
      <c r="P141" s="29"/>
      <c r="Q141" s="26" t="s">
        <v>660</v>
      </c>
      <c r="R141" s="49">
        <v>100</v>
      </c>
      <c r="S141" s="26"/>
      <c r="T141" s="26"/>
      <c r="U141" s="26"/>
      <c r="V141" s="26"/>
      <c r="W141" s="26"/>
      <c r="X141" s="26"/>
      <c r="Y141" s="26"/>
      <c r="Z141" s="26"/>
      <c r="AA141" s="26"/>
      <c r="AB141" s="26"/>
      <c r="AC141" s="26"/>
      <c r="AD141" s="26"/>
      <c r="AE141" s="26"/>
      <c r="AF141" s="26" t="s">
        <v>248</v>
      </c>
      <c r="AG141" s="26"/>
      <c r="AH141" s="26"/>
      <c r="AI141" s="26"/>
      <c r="AJ141" s="26"/>
      <c r="AK141" s="26"/>
      <c r="AL141" s="26"/>
      <c r="AM141" s="26"/>
      <c r="AN141" s="26"/>
      <c r="AO141" s="26"/>
      <c r="AP141" s="26"/>
      <c r="AQ141" s="26"/>
      <c r="AR141" s="26"/>
      <c r="AS141" s="26"/>
      <c r="AT141" s="26"/>
      <c r="AU141" s="26"/>
      <c r="AV141" s="26"/>
      <c r="AW141" s="26" t="s">
        <v>200</v>
      </c>
      <c r="AX141" s="26" t="str">
        <f>+VLOOKUP(AW141,Listas!$L$2:$M$8,2,FALSE)</f>
        <v>NA</v>
      </c>
      <c r="AY141" s="26" t="s">
        <v>200</v>
      </c>
      <c r="AZ141" s="26" t="s">
        <v>139</v>
      </c>
      <c r="BA141" s="26" t="str">
        <f>+VLOOKUP(AZ141,Listas!$AA$2:$AB$10,2,FALSE)</f>
        <v>DLG</v>
      </c>
      <c r="BB141" s="26" t="s">
        <v>140</v>
      </c>
      <c r="BC141" s="69" t="s">
        <v>1034</v>
      </c>
      <c r="BD141" s="69"/>
      <c r="BE141" s="69"/>
      <c r="BF141" s="93">
        <f t="shared" si="12"/>
        <v>43922</v>
      </c>
      <c r="BG141" s="93">
        <f t="shared" si="13"/>
        <v>44180</v>
      </c>
      <c r="BH141" s="69" t="str">
        <f>+IF(OR(BG141&lt;=Listas!$AH$2,BF141&lt;=Listas!$AH$2),"Programado","No programado")</f>
        <v>No programado</v>
      </c>
      <c r="BI141" s="175" t="s">
        <v>1445</v>
      </c>
      <c r="BJ141" s="175" t="s">
        <v>1446</v>
      </c>
      <c r="BK141" s="175" t="str">
        <f t="shared" si="18"/>
        <v/>
      </c>
      <c r="BL141" s="151" t="s">
        <v>1447</v>
      </c>
      <c r="BM141" s="69" t="str">
        <f>+IF(OR(AND(BG141&gt;Listas!$AH$2,BG141&lt;=Listas!$AH$3),AND(BF141&lt;=Listas!$AH$3,BG141&gt;=Listas!$AH$3)),"Programado","No programado")</f>
        <v>Programado</v>
      </c>
      <c r="BN141" s="69"/>
      <c r="BO141" s="69"/>
      <c r="BP141" s="69" t="str">
        <f t="shared" si="15"/>
        <v>Evidencia de participación en un  foro o evento realizado o el que la ADRES participe, con el fin de transferir o divulgar los estudios realizados en el marco de la analítica institucional.</v>
      </c>
      <c r="BQ141" s="69"/>
      <c r="BR141" s="69" t="str">
        <f>+IF(OR(AND(BG141&gt;Listas!$AH$3,BG141&lt;=Listas!$AH$4),AND(BF141&lt;=Listas!$AH$4,BG141&gt;=Listas!$AH$4)),"Programado","No programado")</f>
        <v>Programado</v>
      </c>
      <c r="BS141" s="69"/>
      <c r="BT141" s="69"/>
      <c r="BU141" s="69" t="str">
        <f t="shared" si="16"/>
        <v>Evidencia de participación en un  foro o evento realizado o el que la ADRES participe, con el fin de transferir o divulgar los estudios realizados en el marco de la analítica institucional.</v>
      </c>
      <c r="BV141" s="69"/>
      <c r="BW141" s="69" t="str">
        <f>IF(BG141&gt;Listas!$AH$4,"Programado","No programado")</f>
        <v>Programado</v>
      </c>
      <c r="BX141" s="69"/>
      <c r="BY141" s="69"/>
      <c r="BZ141" s="69" t="str">
        <f t="shared" si="17"/>
        <v>Evidencia de participación en un  foro o evento realizado o el que la ADRES participe, con el fin de transferir o divulgar los estudios realizados en el marco de la analítica institucional.</v>
      </c>
      <c r="CA141" s="69"/>
    </row>
    <row r="142" spans="1:79" ht="99.95" customHeight="1" x14ac:dyDescent="0.25">
      <c r="A142" s="59"/>
      <c r="B142" s="26" t="s">
        <v>52</v>
      </c>
      <c r="C142" s="26" t="str">
        <f>+VLOOKUP(B142,Listas!$A$2:$B$5,2,FALSE)</f>
        <v>PerDos</v>
      </c>
      <c r="D142" s="26" t="s">
        <v>59</v>
      </c>
      <c r="E142" s="26" t="str">
        <f>+VLOOKUP(D142,Listas!$E$1:$F$11,2,FALSE)</f>
        <v>ObjSeis</v>
      </c>
      <c r="F142" s="26" t="s">
        <v>229</v>
      </c>
      <c r="G142" s="26" t="s">
        <v>804</v>
      </c>
      <c r="H142" s="26" t="s">
        <v>242</v>
      </c>
      <c r="I142" s="26" t="s">
        <v>644</v>
      </c>
      <c r="J142" s="26" t="s">
        <v>645</v>
      </c>
      <c r="K142" s="26" t="s">
        <v>646</v>
      </c>
      <c r="L142" s="26" t="s">
        <v>242</v>
      </c>
      <c r="M142" s="26" t="s">
        <v>647</v>
      </c>
      <c r="N142" s="51">
        <v>43876</v>
      </c>
      <c r="O142" s="51">
        <v>44012</v>
      </c>
      <c r="P142" s="29"/>
      <c r="Q142" s="26" t="s">
        <v>648</v>
      </c>
      <c r="R142" s="49">
        <v>100</v>
      </c>
      <c r="S142" s="26"/>
      <c r="T142" s="26"/>
      <c r="U142" s="26"/>
      <c r="V142" s="26"/>
      <c r="W142" s="26"/>
      <c r="X142" s="26"/>
      <c r="Y142" s="26"/>
      <c r="Z142" s="26"/>
      <c r="AA142" s="26"/>
      <c r="AB142" s="26"/>
      <c r="AC142" s="26"/>
      <c r="AD142" s="26"/>
      <c r="AE142" s="26"/>
      <c r="AF142" s="26" t="s">
        <v>248</v>
      </c>
      <c r="AG142" s="26"/>
      <c r="AH142" s="26"/>
      <c r="AI142" s="26"/>
      <c r="AJ142" s="26"/>
      <c r="AK142" s="26"/>
      <c r="AL142" s="26"/>
      <c r="AM142" s="26"/>
      <c r="AN142" s="26"/>
      <c r="AO142" s="26"/>
      <c r="AP142" s="26"/>
      <c r="AQ142" s="26"/>
      <c r="AR142" s="26"/>
      <c r="AS142" s="26"/>
      <c r="AT142" s="26"/>
      <c r="AU142" s="26"/>
      <c r="AV142" s="26"/>
      <c r="AW142" s="26" t="s">
        <v>200</v>
      </c>
      <c r="AX142" s="26" t="str">
        <f>+VLOOKUP(AW142,Listas!$L$2:$M$8,2,FALSE)</f>
        <v>NA</v>
      </c>
      <c r="AY142" s="26" t="s">
        <v>200</v>
      </c>
      <c r="AZ142" s="26" t="s">
        <v>153</v>
      </c>
      <c r="BA142" s="26" t="str">
        <f>+VLOOKUP(AZ142,Listas!$AA$2:$AB$10,2,FALSE)</f>
        <v>OAPCR</v>
      </c>
      <c r="BB142" s="26"/>
      <c r="BC142" s="69" t="s">
        <v>1034</v>
      </c>
      <c r="BD142" s="69"/>
      <c r="BE142" s="69"/>
      <c r="BF142" s="93">
        <f t="shared" si="12"/>
        <v>43876</v>
      </c>
      <c r="BG142" s="93">
        <f t="shared" si="13"/>
        <v>44012</v>
      </c>
      <c r="BH142" s="69" t="str">
        <f>+IF(OR(BG142&lt;=Listas!$AH$2,BF142&lt;=Listas!$AH$2),"Programado","No programado")</f>
        <v>Programado</v>
      </c>
      <c r="BI142" s="69" t="s">
        <v>1299</v>
      </c>
      <c r="BJ142" s="69"/>
      <c r="BK142" s="69" t="str">
        <f t="shared" si="18"/>
        <v>Plan de trabajo del modelo de operación de gestión del conocimiento de la ADRES</v>
      </c>
      <c r="BL142" s="69" t="s">
        <v>1300</v>
      </c>
      <c r="BM142" s="69" t="str">
        <f>+IF(OR(AND(BG142&gt;Listas!$AH$2,BG142&lt;=Listas!$AH$3),AND(BF142&lt;=Listas!$AH$3,BG142&gt;=Listas!$AH$3)),"Programado","No programado")</f>
        <v>Programado</v>
      </c>
      <c r="BN142" s="69"/>
      <c r="BO142" s="69"/>
      <c r="BP142" s="69" t="str">
        <f t="shared" si="15"/>
        <v>Plan de trabajo del modelo de operación de gestión del conocimiento de la ADRES</v>
      </c>
      <c r="BQ142" s="69"/>
      <c r="BR142" s="69" t="str">
        <f>+IF(OR(AND(BG142&gt;Listas!$AH$3,BG142&lt;=Listas!$AH$4),AND(BF142&lt;=Listas!$AH$4,BG142&gt;=Listas!$AH$4)),"Programado","No programado")</f>
        <v>No programado</v>
      </c>
      <c r="BS142" s="69"/>
      <c r="BT142" s="69"/>
      <c r="BU142" s="69" t="str">
        <f t="shared" si="16"/>
        <v/>
      </c>
      <c r="BV142" s="69"/>
      <c r="BW142" s="69" t="str">
        <f>IF(BG142&gt;Listas!$AH$4,"Programado","No programado")</f>
        <v>No programado</v>
      </c>
      <c r="BX142" s="69"/>
      <c r="BY142" s="69"/>
      <c r="BZ142" s="69" t="str">
        <f t="shared" si="17"/>
        <v/>
      </c>
      <c r="CA142" s="69"/>
    </row>
    <row r="143" spans="1:79" ht="61.5" customHeight="1" x14ac:dyDescent="0.25">
      <c r="A143" s="57"/>
      <c r="B143" s="4" t="s">
        <v>52</v>
      </c>
      <c r="C143" s="4" t="s">
        <v>81</v>
      </c>
      <c r="D143" s="25" t="s">
        <v>949</v>
      </c>
      <c r="E143" s="4"/>
      <c r="F143" s="25" t="s">
        <v>950</v>
      </c>
      <c r="G143" s="30" t="s">
        <v>852</v>
      </c>
      <c r="H143" s="56" t="s">
        <v>466</v>
      </c>
      <c r="I143" s="4" t="s">
        <v>853</v>
      </c>
      <c r="J143" s="4" t="s">
        <v>854</v>
      </c>
      <c r="K143" s="27" t="s">
        <v>855</v>
      </c>
      <c r="L143" s="46" t="s">
        <v>894</v>
      </c>
      <c r="M143" s="25" t="s">
        <v>893</v>
      </c>
      <c r="N143" s="3">
        <v>43891</v>
      </c>
      <c r="O143" s="3">
        <v>44196</v>
      </c>
      <c r="P143" s="19"/>
      <c r="Q143" s="4"/>
      <c r="R143" s="49">
        <v>50</v>
      </c>
      <c r="S143" s="25"/>
      <c r="T143" s="25"/>
      <c r="U143" s="25"/>
      <c r="V143" s="25"/>
      <c r="W143" s="25"/>
      <c r="X143" s="25" t="s">
        <v>248</v>
      </c>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t="s">
        <v>200</v>
      </c>
      <c r="AX143" s="25" t="s">
        <v>201</v>
      </c>
      <c r="AY143" s="25" t="s">
        <v>200</v>
      </c>
      <c r="AZ143" s="25" t="s">
        <v>149</v>
      </c>
      <c r="BA143" s="25" t="s">
        <v>164</v>
      </c>
      <c r="BB143" s="26"/>
      <c r="BC143" s="69" t="s">
        <v>1034</v>
      </c>
      <c r="BD143" s="69"/>
      <c r="BE143" s="69"/>
      <c r="BF143" s="93">
        <f t="shared" si="12"/>
        <v>43891</v>
      </c>
      <c r="BG143" s="93">
        <f t="shared" si="13"/>
        <v>44196</v>
      </c>
      <c r="BH143" s="69" t="str">
        <f>+IF(OR(BG143&lt;=Listas!$AH$2,BF143&lt;=Listas!$AH$2),"Programado","No programado")</f>
        <v>Programado</v>
      </c>
      <c r="BI143" s="159" t="s">
        <v>1381</v>
      </c>
      <c r="BJ143" s="69" t="s">
        <v>1382</v>
      </c>
      <c r="BK143" s="69" t="str">
        <f>IF(BH143="Programado",K143,"")</f>
        <v>Aplicativo del proceso de liquidación y giro de presupuestos máximos en producción</v>
      </c>
      <c r="BL143" s="69" t="s">
        <v>1383</v>
      </c>
      <c r="BM143" s="69" t="str">
        <f>+IF(OR(AND(BG143&gt;Listas!$AH$2,BG143&lt;=Listas!$AH$3),AND(BF143&lt;=Listas!$AH$3,BG143&gt;=Listas!$AH$3)),"Programado","No programado")</f>
        <v>Programado</v>
      </c>
      <c r="BN143" s="69"/>
      <c r="BO143" s="69"/>
      <c r="BP143" s="69" t="str">
        <f t="shared" si="15"/>
        <v>Aplicativo del proceso de liquidación y giro de presupuestos máximos en producción</v>
      </c>
      <c r="BQ143" s="69"/>
      <c r="BR143" s="69" t="str">
        <f>+IF(OR(AND(BG143&gt;Listas!$AH$3,BG143&lt;=Listas!$AH$4),AND(BF143&lt;=Listas!$AH$4,BG143&gt;=Listas!$AH$4)),"Programado","No programado")</f>
        <v>Programado</v>
      </c>
      <c r="BS143" s="69"/>
      <c r="BT143" s="69"/>
      <c r="BU143" s="69" t="str">
        <f t="shared" si="16"/>
        <v>Aplicativo del proceso de liquidación y giro de presupuestos máximos en producción</v>
      </c>
      <c r="BV143" s="69"/>
      <c r="BW143" s="69" t="str">
        <f>IF(BG143&gt;Listas!$AH$4,"Programado","No programado")</f>
        <v>Programado</v>
      </c>
      <c r="BX143" s="69"/>
      <c r="BY143" s="69"/>
      <c r="BZ143" s="69" t="str">
        <f t="shared" si="17"/>
        <v>Aplicativo del proceso de liquidación y giro de presupuestos máximos en producción</v>
      </c>
      <c r="CA143" s="69"/>
    </row>
    <row r="144" spans="1:79" ht="61.5" customHeight="1" x14ac:dyDescent="0.25">
      <c r="A144" s="57"/>
      <c r="B144" s="25" t="s">
        <v>52</v>
      </c>
      <c r="C144" s="4" t="s">
        <v>81</v>
      </c>
      <c r="D144" s="25" t="s">
        <v>949</v>
      </c>
      <c r="E144" s="4"/>
      <c r="F144" s="25" t="s">
        <v>950</v>
      </c>
      <c r="G144" s="33" t="s">
        <v>842</v>
      </c>
      <c r="H144" s="23" t="s">
        <v>1182</v>
      </c>
      <c r="I144" s="33" t="s">
        <v>843</v>
      </c>
      <c r="J144" s="33" t="s">
        <v>844</v>
      </c>
      <c r="K144" s="31" t="s">
        <v>845</v>
      </c>
      <c r="L144" s="25" t="s">
        <v>983</v>
      </c>
      <c r="M144" s="33" t="s">
        <v>888</v>
      </c>
      <c r="N144" s="44">
        <v>43862</v>
      </c>
      <c r="O144" s="44">
        <v>43890</v>
      </c>
      <c r="P144" s="45"/>
      <c r="Q144" s="23" t="s">
        <v>816</v>
      </c>
      <c r="R144" s="49">
        <v>50</v>
      </c>
      <c r="S144" s="25"/>
      <c r="T144" s="25"/>
      <c r="U144" s="25"/>
      <c r="V144" s="25"/>
      <c r="W144" s="25"/>
      <c r="X144" s="25" t="s">
        <v>248</v>
      </c>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t="s">
        <v>200</v>
      </c>
      <c r="AX144" s="25" t="s">
        <v>201</v>
      </c>
      <c r="AY144" s="25" t="s">
        <v>200</v>
      </c>
      <c r="AZ144" s="25" t="s">
        <v>145</v>
      </c>
      <c r="BA144" s="25" t="s">
        <v>163</v>
      </c>
      <c r="BB144" s="31" t="s">
        <v>816</v>
      </c>
      <c r="BC144" s="69" t="s">
        <v>1035</v>
      </c>
      <c r="BD144" s="165">
        <v>43894</v>
      </c>
      <c r="BE144" s="69"/>
      <c r="BF144" s="93">
        <f t="shared" si="12"/>
        <v>43862</v>
      </c>
      <c r="BG144" s="93">
        <f t="shared" si="13"/>
        <v>43890</v>
      </c>
      <c r="BH144" s="69" t="str">
        <f>+IF(OR(BG144&lt;=Listas!$AH$2,BF144&lt;=Listas!$AH$2),"Programado","No programado")</f>
        <v>Programado</v>
      </c>
      <c r="BI144" s="163" t="s">
        <v>1412</v>
      </c>
      <c r="BJ144" s="163" t="s">
        <v>1413</v>
      </c>
      <c r="BK144" s="163" t="str">
        <f t="shared" ref="BK144:BK147" si="19">IF(BH144="Programado",K144,"")</f>
        <v>Acto administrativo de la ADRES con el procesoo de liquidación y giro de presupuestos máximos</v>
      </c>
      <c r="BL144" s="163" t="s">
        <v>1414</v>
      </c>
      <c r="BM144" s="69" t="str">
        <f>+IF(OR(AND(BG144&gt;Listas!$AH$2,BG144&lt;=Listas!$AH$3),AND(BF144&lt;=Listas!$AH$3,BG144&gt;=Listas!$AH$3)),"Programado","No programado")</f>
        <v>No programado</v>
      </c>
      <c r="BN144" s="69"/>
      <c r="BO144" s="69"/>
      <c r="BP144" s="69" t="str">
        <f t="shared" si="15"/>
        <v/>
      </c>
      <c r="BQ144" s="69"/>
      <c r="BR144" s="69" t="str">
        <f>+IF(OR(AND(BG144&gt;Listas!$AH$3,BG144&lt;=Listas!$AH$4),AND(BF144&lt;=Listas!$AH$4,BG144&gt;=Listas!$AH$4)),"Programado","No programado")</f>
        <v>No programado</v>
      </c>
      <c r="BS144" s="69"/>
      <c r="BT144" s="69"/>
      <c r="BU144" s="69" t="str">
        <f t="shared" si="16"/>
        <v/>
      </c>
      <c r="BV144" s="69"/>
      <c r="BW144" s="69" t="str">
        <f>IF(BG144&gt;Listas!$AH$4,"Programado","No programado")</f>
        <v>No programado</v>
      </c>
      <c r="BX144" s="69"/>
      <c r="BY144" s="69"/>
      <c r="BZ144" s="69" t="str">
        <f t="shared" si="17"/>
        <v/>
      </c>
      <c r="CA144" s="69"/>
    </row>
    <row r="145" spans="1:79" ht="61.5" customHeight="1" x14ac:dyDescent="0.25">
      <c r="A145" s="57"/>
      <c r="B145" s="25" t="s">
        <v>52</v>
      </c>
      <c r="C145" s="4" t="s">
        <v>81</v>
      </c>
      <c r="D145" s="25" t="s">
        <v>949</v>
      </c>
      <c r="E145" s="4"/>
      <c r="F145" s="25" t="s">
        <v>950</v>
      </c>
      <c r="G145" s="33" t="s">
        <v>842</v>
      </c>
      <c r="H145" s="23" t="s">
        <v>1182</v>
      </c>
      <c r="I145" s="33" t="s">
        <v>846</v>
      </c>
      <c r="J145" s="39" t="s">
        <v>847</v>
      </c>
      <c r="K145" s="31" t="s">
        <v>848</v>
      </c>
      <c r="L145" s="25" t="s">
        <v>983</v>
      </c>
      <c r="M145" s="33" t="s">
        <v>887</v>
      </c>
      <c r="N145" s="44">
        <v>43862</v>
      </c>
      <c r="O145" s="44">
        <v>43890</v>
      </c>
      <c r="P145" s="45"/>
      <c r="Q145" s="23" t="s">
        <v>816</v>
      </c>
      <c r="R145" s="49">
        <v>50</v>
      </c>
      <c r="S145" s="25"/>
      <c r="T145" s="25"/>
      <c r="U145" s="25"/>
      <c r="V145" s="25"/>
      <c r="W145" s="25"/>
      <c r="X145" s="25" t="s">
        <v>248</v>
      </c>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t="s">
        <v>200</v>
      </c>
      <c r="AX145" s="25" t="s">
        <v>201</v>
      </c>
      <c r="AY145" s="25" t="s">
        <v>200</v>
      </c>
      <c r="AZ145" s="25" t="s">
        <v>145</v>
      </c>
      <c r="BA145" s="25" t="s">
        <v>163</v>
      </c>
      <c r="BB145" s="31" t="s">
        <v>816</v>
      </c>
      <c r="BC145" s="69" t="s">
        <v>1035</v>
      </c>
      <c r="BD145" s="165">
        <v>43894</v>
      </c>
      <c r="BE145" s="69"/>
      <c r="BF145" s="93">
        <f t="shared" si="12"/>
        <v>43862</v>
      </c>
      <c r="BG145" s="93">
        <f t="shared" si="13"/>
        <v>43890</v>
      </c>
      <c r="BH145" s="69" t="str">
        <f>+IF(OR(BG145&lt;=Listas!$AH$2,BF145&lt;=Listas!$AH$2),"Programado","No programado")</f>
        <v>Programado</v>
      </c>
      <c r="BI145" s="163" t="s">
        <v>1415</v>
      </c>
      <c r="BJ145" s="163" t="s">
        <v>1416</v>
      </c>
      <c r="BK145" s="163" t="str">
        <f t="shared" si="19"/>
        <v>Proceso documentado, aprobado y formalizado en el SIGI</v>
      </c>
      <c r="BL145" s="163" t="s">
        <v>1417</v>
      </c>
      <c r="BM145" s="69" t="str">
        <f>+IF(OR(AND(BG145&gt;Listas!$AH$2,BG145&lt;=Listas!$AH$3),AND(BF145&lt;=Listas!$AH$3,BG145&gt;=Listas!$AH$3)),"Programado","No programado")</f>
        <v>No programado</v>
      </c>
      <c r="BN145" s="69"/>
      <c r="BO145" s="69"/>
      <c r="BP145" s="69" t="str">
        <f t="shared" si="15"/>
        <v/>
      </c>
      <c r="BQ145" s="69"/>
      <c r="BR145" s="69" t="str">
        <f>+IF(OR(AND(BG145&gt;Listas!$AH$3,BG145&lt;=Listas!$AH$4),AND(BF145&lt;=Listas!$AH$4,BG145&gt;=Listas!$AH$4)),"Programado","No programado")</f>
        <v>No programado</v>
      </c>
      <c r="BS145" s="69"/>
      <c r="BT145" s="69"/>
      <c r="BU145" s="69" t="str">
        <f t="shared" si="16"/>
        <v/>
      </c>
      <c r="BV145" s="69"/>
      <c r="BW145" s="69" t="str">
        <f>IF(BG145&gt;Listas!$AH$4,"Programado","No programado")</f>
        <v>No programado</v>
      </c>
      <c r="BX145" s="69"/>
      <c r="BY145" s="69"/>
      <c r="BZ145" s="69" t="str">
        <f t="shared" si="17"/>
        <v/>
      </c>
      <c r="CA145" s="69"/>
    </row>
    <row r="146" spans="1:79" ht="61.5" customHeight="1" x14ac:dyDescent="0.25">
      <c r="A146" s="57"/>
      <c r="B146" s="25" t="s">
        <v>52</v>
      </c>
      <c r="C146" s="4" t="s">
        <v>81</v>
      </c>
      <c r="D146" s="25" t="s">
        <v>949</v>
      </c>
      <c r="E146" s="4"/>
      <c r="F146" s="25" t="s">
        <v>950</v>
      </c>
      <c r="G146" s="25" t="s">
        <v>856</v>
      </c>
      <c r="H146" s="23" t="s">
        <v>1182</v>
      </c>
      <c r="I146" s="25" t="s">
        <v>857</v>
      </c>
      <c r="J146" s="25" t="s">
        <v>858</v>
      </c>
      <c r="K146" s="26" t="s">
        <v>859</v>
      </c>
      <c r="L146" s="25" t="s">
        <v>983</v>
      </c>
      <c r="M146" s="25" t="s">
        <v>816</v>
      </c>
      <c r="N146" s="3">
        <v>43891</v>
      </c>
      <c r="O146" s="3">
        <v>44196</v>
      </c>
      <c r="P146" s="19"/>
      <c r="Q146" s="23" t="s">
        <v>816</v>
      </c>
      <c r="R146" s="49">
        <v>100</v>
      </c>
      <c r="S146" s="25"/>
      <c r="T146" s="25"/>
      <c r="U146" s="25"/>
      <c r="V146" s="25"/>
      <c r="W146" s="25"/>
      <c r="X146" s="25" t="s">
        <v>248</v>
      </c>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t="s">
        <v>200</v>
      </c>
      <c r="AX146" s="25" t="s">
        <v>201</v>
      </c>
      <c r="AY146" s="25" t="s">
        <v>200</v>
      </c>
      <c r="AZ146" s="25" t="s">
        <v>145</v>
      </c>
      <c r="BA146" s="25" t="s">
        <v>163</v>
      </c>
      <c r="BB146" s="26" t="s">
        <v>816</v>
      </c>
      <c r="BC146" s="69" t="s">
        <v>1034</v>
      </c>
      <c r="BD146" s="69"/>
      <c r="BE146" s="69"/>
      <c r="BF146" s="93">
        <f t="shared" si="12"/>
        <v>43891</v>
      </c>
      <c r="BG146" s="93">
        <f t="shared" si="13"/>
        <v>44196</v>
      </c>
      <c r="BH146" s="69" t="str">
        <f>+IF(OR(BG146&lt;=Listas!$AH$2,BF146&lt;=Listas!$AH$2),"Programado","No programado")</f>
        <v>Programado</v>
      </c>
      <c r="BI146" s="163" t="s">
        <v>1418</v>
      </c>
      <c r="BJ146" s="163" t="s">
        <v>1410</v>
      </c>
      <c r="BK146" s="163" t="str">
        <f t="shared" si="19"/>
        <v>Ordenaciones de gasto de presupuestos máximos</v>
      </c>
      <c r="BL146" s="163" t="s">
        <v>1419</v>
      </c>
      <c r="BM146" s="69" t="str">
        <f>+IF(OR(AND(BG146&gt;Listas!$AH$2,BG146&lt;=Listas!$AH$3),AND(BF146&lt;=Listas!$AH$3,BG146&gt;=Listas!$AH$3)),"Programado","No programado")</f>
        <v>Programado</v>
      </c>
      <c r="BN146" s="69"/>
      <c r="BO146" s="69"/>
      <c r="BP146" s="69" t="str">
        <f t="shared" si="15"/>
        <v>Ordenaciones de gasto de presupuestos máximos</v>
      </c>
      <c r="BQ146" s="69"/>
      <c r="BR146" s="69" t="str">
        <f>+IF(OR(AND(BG146&gt;Listas!$AH$3,BG146&lt;=Listas!$AH$4),AND(BF146&lt;=Listas!$AH$4,BG146&gt;=Listas!$AH$4)),"Programado","No programado")</f>
        <v>Programado</v>
      </c>
      <c r="BS146" s="69"/>
      <c r="BT146" s="69"/>
      <c r="BU146" s="69" t="str">
        <f t="shared" si="16"/>
        <v>Ordenaciones de gasto de presupuestos máximos</v>
      </c>
      <c r="BV146" s="69"/>
      <c r="BW146" s="69" t="str">
        <f>IF(BG146&gt;Listas!$AH$4,"Programado","No programado")</f>
        <v>Programado</v>
      </c>
      <c r="BX146" s="69"/>
      <c r="BY146" s="69"/>
      <c r="BZ146" s="69" t="str">
        <f t="shared" si="17"/>
        <v>Ordenaciones de gasto de presupuestos máximos</v>
      </c>
      <c r="CA146" s="69"/>
    </row>
    <row r="147" spans="1:79" ht="61.5" customHeight="1" x14ac:dyDescent="0.25">
      <c r="A147" s="57"/>
      <c r="B147" s="25" t="s">
        <v>52</v>
      </c>
      <c r="C147" s="4" t="s">
        <v>81</v>
      </c>
      <c r="D147" s="25" t="s">
        <v>949</v>
      </c>
      <c r="E147" s="4"/>
      <c r="F147" s="25" t="s">
        <v>950</v>
      </c>
      <c r="G147" s="33" t="s">
        <v>1015</v>
      </c>
      <c r="H147" s="23" t="s">
        <v>1182</v>
      </c>
      <c r="I147" s="33" t="s">
        <v>850</v>
      </c>
      <c r="J147" s="33" t="s">
        <v>1016</v>
      </c>
      <c r="K147" s="31" t="s">
        <v>851</v>
      </c>
      <c r="L147" s="25" t="s">
        <v>983</v>
      </c>
      <c r="M147" s="33" t="s">
        <v>889</v>
      </c>
      <c r="N147" s="44">
        <v>43862</v>
      </c>
      <c r="O147" s="44">
        <v>43890</v>
      </c>
      <c r="P147" s="45"/>
      <c r="Q147" s="23" t="s">
        <v>816</v>
      </c>
      <c r="R147" s="49">
        <v>50</v>
      </c>
      <c r="S147" s="25"/>
      <c r="T147" s="25"/>
      <c r="U147" s="25"/>
      <c r="V147" s="25"/>
      <c r="W147" s="25"/>
      <c r="X147" s="25" t="s">
        <v>248</v>
      </c>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t="s">
        <v>200</v>
      </c>
      <c r="AX147" s="25" t="s">
        <v>201</v>
      </c>
      <c r="AY147" s="25" t="s">
        <v>200</v>
      </c>
      <c r="AZ147" s="25" t="s">
        <v>145</v>
      </c>
      <c r="BA147" s="25" t="s">
        <v>163</v>
      </c>
      <c r="BB147" s="31" t="s">
        <v>816</v>
      </c>
      <c r="BC147" s="69" t="s">
        <v>1035</v>
      </c>
      <c r="BD147" s="166">
        <v>43900</v>
      </c>
      <c r="BE147" s="69"/>
      <c r="BF147" s="93">
        <f t="shared" si="12"/>
        <v>43862</v>
      </c>
      <c r="BG147" s="93">
        <f t="shared" si="13"/>
        <v>43890</v>
      </c>
      <c r="BH147" s="69" t="str">
        <f>+IF(OR(BG147&lt;=Listas!$AH$2,BF147&lt;=Listas!$AH$2),"Programado","No programado")</f>
        <v>Programado</v>
      </c>
      <c r="BI147" s="163" t="s">
        <v>1420</v>
      </c>
      <c r="BJ147" s="163" t="s">
        <v>1421</v>
      </c>
      <c r="BK147" s="163" t="str">
        <f t="shared" si="19"/>
        <v xml:space="preserve">Documento de requerimiento tecnológico enviado a la DGTIC </v>
      </c>
      <c r="BL147" s="163" t="s">
        <v>1422</v>
      </c>
      <c r="BM147" s="69" t="str">
        <f>+IF(OR(AND(BG147&gt;Listas!$AH$2,BG147&lt;=Listas!$AH$3),AND(BF147&lt;=Listas!$AH$3,BG147&gt;=Listas!$AH$3)),"Programado","No programado")</f>
        <v>No programado</v>
      </c>
      <c r="BN147" s="69"/>
      <c r="BO147" s="69"/>
      <c r="BP147" s="69" t="str">
        <f t="shared" si="15"/>
        <v/>
      </c>
      <c r="BQ147" s="69"/>
      <c r="BR147" s="69" t="str">
        <f>+IF(OR(AND(BG147&gt;Listas!$AH$3,BG147&lt;=Listas!$AH$4),AND(BF147&lt;=Listas!$AH$4,BG147&gt;=Listas!$AH$4)),"Programado","No programado")</f>
        <v>No programado</v>
      </c>
      <c r="BS147" s="69"/>
      <c r="BT147" s="69"/>
      <c r="BU147" s="69" t="str">
        <f t="shared" si="16"/>
        <v/>
      </c>
      <c r="BV147" s="69"/>
      <c r="BW147" s="69" t="str">
        <f>IF(BG147&gt;Listas!$AH$4,"Programado","No programado")</f>
        <v>No programado</v>
      </c>
      <c r="BX147" s="69"/>
      <c r="BY147" s="69"/>
      <c r="BZ147" s="69" t="str">
        <f t="shared" si="17"/>
        <v/>
      </c>
      <c r="CA147" s="69"/>
    </row>
    <row r="148" spans="1:79" ht="61.5" customHeight="1" x14ac:dyDescent="0.25">
      <c r="A148" s="57"/>
      <c r="B148" s="25" t="s">
        <v>52</v>
      </c>
      <c r="C148" s="4" t="s">
        <v>81</v>
      </c>
      <c r="D148" s="25" t="s">
        <v>949</v>
      </c>
      <c r="E148" s="4"/>
      <c r="F148" s="25" t="s">
        <v>950</v>
      </c>
      <c r="G148" s="25" t="s">
        <v>860</v>
      </c>
      <c r="H148" s="23" t="s">
        <v>1182</v>
      </c>
      <c r="I148" s="25" t="s">
        <v>861</v>
      </c>
      <c r="J148" s="25" t="s">
        <v>862</v>
      </c>
      <c r="K148" s="26" t="s">
        <v>863</v>
      </c>
      <c r="L148" s="25" t="s">
        <v>983</v>
      </c>
      <c r="M148" s="39" t="s">
        <v>255</v>
      </c>
      <c r="N148" s="3">
        <v>43922</v>
      </c>
      <c r="O148" s="3">
        <v>43951</v>
      </c>
      <c r="P148" s="19"/>
      <c r="Q148" s="23" t="s">
        <v>816</v>
      </c>
      <c r="R148" s="49">
        <v>100</v>
      </c>
      <c r="S148" s="25"/>
      <c r="T148" s="25"/>
      <c r="U148" s="25"/>
      <c r="V148" s="25"/>
      <c r="W148" s="25"/>
      <c r="X148" s="25" t="s">
        <v>248</v>
      </c>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t="s">
        <v>200</v>
      </c>
      <c r="AX148" s="25" t="s">
        <v>201</v>
      </c>
      <c r="AY148" s="25" t="s">
        <v>200</v>
      </c>
      <c r="AZ148" s="25" t="s">
        <v>145</v>
      </c>
      <c r="BA148" s="25" t="s">
        <v>163</v>
      </c>
      <c r="BB148" s="31" t="s">
        <v>816</v>
      </c>
      <c r="BC148" s="69" t="s">
        <v>1033</v>
      </c>
      <c r="BD148" s="69"/>
      <c r="BE148" s="69"/>
      <c r="BF148" s="93">
        <f t="shared" si="12"/>
        <v>43922</v>
      </c>
      <c r="BG148" s="93">
        <f t="shared" si="13"/>
        <v>43951</v>
      </c>
      <c r="BH148" s="69" t="str">
        <f>+IF(OR(BG148&lt;=Listas!$AH$2,BF148&lt;=Listas!$AH$2),"Programado","No programado")</f>
        <v>No programado</v>
      </c>
      <c r="BI148" s="69"/>
      <c r="BJ148" s="69"/>
      <c r="BK148" s="69" t="str">
        <f t="shared" si="18"/>
        <v/>
      </c>
      <c r="BL148" s="69"/>
      <c r="BM148" s="69" t="str">
        <f>+IF(OR(AND(BG148&gt;Listas!$AH$2,BG148&lt;=Listas!$AH$3),AND(BF148&lt;=Listas!$AH$3,BG148&gt;=Listas!$AH$3)),"Programado","No programado")</f>
        <v>Programado</v>
      </c>
      <c r="BN148" s="69"/>
      <c r="BO148" s="69"/>
      <c r="BP148" s="69" t="str">
        <f t="shared" si="15"/>
        <v>Proceso del Sistema de de Monitoreo por Alertas documentado, aprobado, publicado y formalizado en el SIGI</v>
      </c>
      <c r="BQ148" s="69"/>
      <c r="BR148" s="69" t="str">
        <f>+IF(OR(AND(BG148&gt;Listas!$AH$3,BG148&lt;=Listas!$AH$4),AND(BF148&lt;=Listas!$AH$4,BG148&gt;=Listas!$AH$4)),"Programado","No programado")</f>
        <v>No programado</v>
      </c>
      <c r="BS148" s="69"/>
      <c r="BT148" s="69"/>
      <c r="BU148" s="69" t="str">
        <f t="shared" si="16"/>
        <v/>
      </c>
      <c r="BV148" s="69"/>
      <c r="BW148" s="69" t="str">
        <f>IF(BG148&gt;Listas!$AH$4,"Programado","No programado")</f>
        <v>No programado</v>
      </c>
      <c r="BX148" s="69"/>
      <c r="BY148" s="69"/>
      <c r="BZ148" s="69" t="str">
        <f t="shared" si="17"/>
        <v/>
      </c>
      <c r="CA148" s="69"/>
    </row>
    <row r="149" spans="1:79" ht="61.5" customHeight="1" x14ac:dyDescent="0.25">
      <c r="A149" s="57"/>
      <c r="B149" s="25" t="s">
        <v>52</v>
      </c>
      <c r="C149" s="4" t="s">
        <v>81</v>
      </c>
      <c r="D149" s="25" t="s">
        <v>949</v>
      </c>
      <c r="E149" s="4" t="s">
        <v>87</v>
      </c>
      <c r="F149" s="25" t="s">
        <v>950</v>
      </c>
      <c r="G149" s="25" t="s">
        <v>1188</v>
      </c>
      <c r="H149" s="23" t="s">
        <v>1182</v>
      </c>
      <c r="I149" s="25" t="s">
        <v>1189</v>
      </c>
      <c r="J149" s="25" t="s">
        <v>1190</v>
      </c>
      <c r="K149" s="26" t="s">
        <v>671</v>
      </c>
      <c r="L149" s="25" t="s">
        <v>968</v>
      </c>
      <c r="M149" s="25"/>
      <c r="N149" s="3">
        <v>43891</v>
      </c>
      <c r="O149" s="3">
        <v>43981</v>
      </c>
      <c r="P149" s="19"/>
      <c r="Q149" s="23" t="s">
        <v>816</v>
      </c>
      <c r="R149" s="23">
        <v>30</v>
      </c>
      <c r="S149" s="25"/>
      <c r="T149" s="25"/>
      <c r="U149" s="25"/>
      <c r="V149" s="25"/>
      <c r="W149" s="25"/>
      <c r="X149" s="25" t="s">
        <v>248</v>
      </c>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t="s">
        <v>200</v>
      </c>
      <c r="AX149" s="25" t="s">
        <v>201</v>
      </c>
      <c r="AY149" s="25" t="s">
        <v>200</v>
      </c>
      <c r="AZ149" s="25" t="s">
        <v>145</v>
      </c>
      <c r="BA149" s="25" t="s">
        <v>163</v>
      </c>
      <c r="BB149" s="26" t="s">
        <v>816</v>
      </c>
      <c r="BC149" s="69" t="s">
        <v>1034</v>
      </c>
      <c r="BD149" s="69"/>
      <c r="BE149" s="69"/>
      <c r="BF149" s="93">
        <f t="shared" si="12"/>
        <v>43891</v>
      </c>
      <c r="BG149" s="93">
        <f t="shared" si="13"/>
        <v>43981</v>
      </c>
      <c r="BH149" s="69" t="str">
        <f>+IF(OR(BG149&lt;=Listas!$AH$2,BF149&lt;=Listas!$AH$2),"Programado","No programado")</f>
        <v>Programado</v>
      </c>
      <c r="BI149" s="175" t="s">
        <v>1470</v>
      </c>
      <c r="BJ149" s="175"/>
      <c r="BK149" s="175" t="str">
        <f t="shared" si="18"/>
        <v>Convenio firmado</v>
      </c>
      <c r="BL149" s="175" t="s">
        <v>1471</v>
      </c>
      <c r="BM149" s="69" t="str">
        <f>+IF(OR(AND(BG149&gt;Listas!$AH$2,BG149&lt;=Listas!$AH$3),AND(BF149&lt;=Listas!$AH$3,BG149&gt;=Listas!$AH$3)),"Programado","No programado")</f>
        <v>Programado</v>
      </c>
      <c r="BN149" s="69"/>
      <c r="BO149" s="69"/>
      <c r="BP149" s="69" t="str">
        <f t="shared" si="15"/>
        <v>Convenio firmado</v>
      </c>
      <c r="BQ149" s="69"/>
      <c r="BR149" s="69" t="str">
        <f>+IF(OR(AND(BG149&gt;Listas!$AH$3,BG149&lt;=Listas!$AH$4),AND(BF149&lt;=Listas!$AH$4,BG149&gt;=Listas!$AH$4)),"Programado","No programado")</f>
        <v>No programado</v>
      </c>
      <c r="BS149" s="69"/>
      <c r="BT149" s="69"/>
      <c r="BU149" s="69" t="str">
        <f t="shared" si="16"/>
        <v/>
      </c>
      <c r="BV149" s="69"/>
      <c r="BW149" s="69" t="str">
        <f>IF(BG149&gt;Listas!$AH$4,"Programado","No programado")</f>
        <v>No programado</v>
      </c>
      <c r="BX149" s="69"/>
      <c r="BY149" s="69"/>
      <c r="BZ149" s="69" t="str">
        <f t="shared" si="17"/>
        <v/>
      </c>
      <c r="CA149" s="69"/>
    </row>
    <row r="150" spans="1:79" ht="61.5" customHeight="1" x14ac:dyDescent="0.25">
      <c r="A150" s="57"/>
      <c r="B150" s="25" t="s">
        <v>52</v>
      </c>
      <c r="C150" s="4" t="s">
        <v>81</v>
      </c>
      <c r="D150" s="25" t="s">
        <v>949</v>
      </c>
      <c r="E150" s="4" t="s">
        <v>87</v>
      </c>
      <c r="F150" s="25" t="s">
        <v>950</v>
      </c>
      <c r="G150" s="25" t="s">
        <v>1188</v>
      </c>
      <c r="H150" s="23" t="s">
        <v>1182</v>
      </c>
      <c r="I150" s="25" t="s">
        <v>1191</v>
      </c>
      <c r="J150" s="25" t="s">
        <v>1192</v>
      </c>
      <c r="K150" s="26" t="s">
        <v>1193</v>
      </c>
      <c r="L150" s="25" t="s">
        <v>968</v>
      </c>
      <c r="M150" s="25"/>
      <c r="N150" s="3">
        <v>43922</v>
      </c>
      <c r="O150" s="3">
        <v>44012</v>
      </c>
      <c r="P150" s="19"/>
      <c r="Q150" s="23" t="s">
        <v>816</v>
      </c>
      <c r="R150" s="23">
        <v>70</v>
      </c>
      <c r="S150" s="25"/>
      <c r="T150" s="25"/>
      <c r="U150" s="25"/>
      <c r="V150" s="25"/>
      <c r="W150" s="25"/>
      <c r="X150" s="25" t="s">
        <v>248</v>
      </c>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t="s">
        <v>200</v>
      </c>
      <c r="AX150" s="25" t="s">
        <v>201</v>
      </c>
      <c r="AY150" s="25" t="s">
        <v>200</v>
      </c>
      <c r="AZ150" s="25" t="s">
        <v>145</v>
      </c>
      <c r="BA150" s="25" t="s">
        <v>163</v>
      </c>
      <c r="BB150" s="26" t="s">
        <v>816</v>
      </c>
      <c r="BC150" s="69" t="s">
        <v>1033</v>
      </c>
      <c r="BD150" s="69"/>
      <c r="BE150" s="69"/>
      <c r="BF150" s="93">
        <f t="shared" si="12"/>
        <v>43922</v>
      </c>
      <c r="BG150" s="93">
        <f t="shared" si="13"/>
        <v>44012</v>
      </c>
      <c r="BH150" s="69" t="str">
        <f>+IF(OR(BG150&lt;=Listas!$AH$2,BF150&lt;=Listas!$AH$2),"Programado","No programado")</f>
        <v>No programado</v>
      </c>
      <c r="BI150" s="69"/>
      <c r="BJ150" s="69"/>
      <c r="BK150" s="69" t="str">
        <f t="shared" si="18"/>
        <v/>
      </c>
      <c r="BL150" s="69"/>
      <c r="BM150" s="69" t="str">
        <f>+IF(OR(AND(BG150&gt;Listas!$AH$2,BG150&lt;=Listas!$AH$3),AND(BF150&lt;=Listas!$AH$3,BG150&gt;=Listas!$AH$3)),"Programado","No programado")</f>
        <v>Programado</v>
      </c>
      <c r="BN150" s="69"/>
      <c r="BO150" s="69"/>
      <c r="BP150" s="69" t="str">
        <f t="shared" si="15"/>
        <v xml:space="preserve">Documento con los criterios de priorización de las evaluaciones de servicios y tecnologías en salud </v>
      </c>
      <c r="BQ150" s="69"/>
      <c r="BR150" s="69" t="str">
        <f>+IF(OR(AND(BG150&gt;Listas!$AH$3,BG150&lt;=Listas!$AH$4),AND(BF150&lt;=Listas!$AH$4,BG150&gt;=Listas!$AH$4)),"Programado","No programado")</f>
        <v>No programado</v>
      </c>
      <c r="BS150" s="69"/>
      <c r="BT150" s="69"/>
      <c r="BU150" s="69" t="str">
        <f t="shared" si="16"/>
        <v/>
      </c>
      <c r="BV150" s="69"/>
      <c r="BW150" s="69" t="str">
        <f>IF(BG150&gt;Listas!$AH$4,"Programado","No programado")</f>
        <v>No programado</v>
      </c>
      <c r="BX150" s="69"/>
      <c r="BY150" s="69"/>
      <c r="BZ150" s="69" t="str">
        <f t="shared" si="17"/>
        <v/>
      </c>
      <c r="CA150" s="69"/>
    </row>
    <row r="151" spans="1:79" ht="61.5" customHeight="1" x14ac:dyDescent="0.25">
      <c r="A151" s="57"/>
      <c r="B151" s="25" t="s">
        <v>52</v>
      </c>
      <c r="C151" s="4" t="s">
        <v>81</v>
      </c>
      <c r="D151" s="25" t="s">
        <v>57</v>
      </c>
      <c r="E151" s="4" t="s">
        <v>87</v>
      </c>
      <c r="F151" s="25" t="s">
        <v>841</v>
      </c>
      <c r="G151" s="25" t="s">
        <v>880</v>
      </c>
      <c r="H151" s="23" t="s">
        <v>1182</v>
      </c>
      <c r="I151" s="25" t="s">
        <v>881</v>
      </c>
      <c r="J151" s="25" t="s">
        <v>882</v>
      </c>
      <c r="K151" s="26" t="s">
        <v>883</v>
      </c>
      <c r="L151" s="25" t="s">
        <v>983</v>
      </c>
      <c r="M151" s="25" t="s">
        <v>816</v>
      </c>
      <c r="N151" s="3">
        <v>43952</v>
      </c>
      <c r="O151" s="3">
        <v>44196</v>
      </c>
      <c r="P151" s="19"/>
      <c r="Q151" s="23" t="s">
        <v>816</v>
      </c>
      <c r="R151" s="23">
        <v>100</v>
      </c>
      <c r="S151" s="25"/>
      <c r="T151" s="25"/>
      <c r="U151" s="25"/>
      <c r="V151" s="25"/>
      <c r="W151" s="25"/>
      <c r="X151" s="25" t="s">
        <v>248</v>
      </c>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t="s">
        <v>200</v>
      </c>
      <c r="AX151" s="25" t="s">
        <v>201</v>
      </c>
      <c r="AY151" s="25" t="s">
        <v>200</v>
      </c>
      <c r="AZ151" s="25" t="s">
        <v>145</v>
      </c>
      <c r="BA151" s="25" t="s">
        <v>163</v>
      </c>
      <c r="BB151" s="26" t="s">
        <v>816</v>
      </c>
      <c r="BC151" s="69" t="s">
        <v>1033</v>
      </c>
      <c r="BD151" s="69"/>
      <c r="BE151" s="69"/>
      <c r="BF151" s="93">
        <f t="shared" si="12"/>
        <v>43952</v>
      </c>
      <c r="BG151" s="93">
        <f t="shared" si="13"/>
        <v>44196</v>
      </c>
      <c r="BH151" s="69" t="str">
        <f>+IF(OR(BG151&lt;=Listas!$AH$2,BF151&lt;=Listas!$AH$2),"Programado","No programado")</f>
        <v>No programado</v>
      </c>
      <c r="BI151" s="69"/>
      <c r="BJ151" s="69"/>
      <c r="BK151" s="69" t="str">
        <f t="shared" si="18"/>
        <v/>
      </c>
      <c r="BL151" s="69"/>
      <c r="BM151" s="69" t="str">
        <f>+IF(OR(AND(BG151&gt;Listas!$AH$2,BG151&lt;=Listas!$AH$3),AND(BF151&lt;=Listas!$AH$3,BG151&gt;=Listas!$AH$3)),"Programado","No programado")</f>
        <v>Programado</v>
      </c>
      <c r="BN151" s="69"/>
      <c r="BO151" s="69"/>
      <c r="BP151" s="69" t="str">
        <f t="shared" si="15"/>
        <v>Ordenaciones de gasto de primas derivadas de los accidentes de tránsito de vehículos sin SOAT</v>
      </c>
      <c r="BQ151" s="69"/>
      <c r="BR151" s="69" t="str">
        <f>+IF(OR(AND(BG151&gt;Listas!$AH$3,BG151&lt;=Listas!$AH$4),AND(BF151&lt;=Listas!$AH$4,BG151&gt;=Listas!$AH$4)),"Programado","No programado")</f>
        <v>Programado</v>
      </c>
      <c r="BS151" s="69"/>
      <c r="BT151" s="69"/>
      <c r="BU151" s="69" t="str">
        <f t="shared" si="16"/>
        <v>Ordenaciones de gasto de primas derivadas de los accidentes de tránsito de vehículos sin SOAT</v>
      </c>
      <c r="BV151" s="69"/>
      <c r="BW151" s="69" t="str">
        <f>IF(BG151&gt;Listas!$AH$4,"Programado","No programado")</f>
        <v>Programado</v>
      </c>
      <c r="BX151" s="69"/>
      <c r="BY151" s="69"/>
      <c r="BZ151" s="69" t="str">
        <f t="shared" si="17"/>
        <v>Ordenaciones de gasto de primas derivadas de los accidentes de tránsito de vehículos sin SOAT</v>
      </c>
      <c r="CA151" s="69"/>
    </row>
    <row r="152" spans="1:79" ht="61.5" customHeight="1" x14ac:dyDescent="0.25">
      <c r="A152" s="57"/>
      <c r="B152" s="25" t="s">
        <v>52</v>
      </c>
      <c r="C152" s="4" t="s">
        <v>81</v>
      </c>
      <c r="D152" s="25" t="s">
        <v>57</v>
      </c>
      <c r="E152" s="4" t="s">
        <v>87</v>
      </c>
      <c r="F152" s="25" t="s">
        <v>841</v>
      </c>
      <c r="G152" s="33" t="s">
        <v>868</v>
      </c>
      <c r="H152" s="23" t="s">
        <v>1182</v>
      </c>
      <c r="I152" s="25" t="s">
        <v>869</v>
      </c>
      <c r="J152" s="25" t="s">
        <v>870</v>
      </c>
      <c r="K152" s="26" t="s">
        <v>871</v>
      </c>
      <c r="L152" s="25" t="s">
        <v>1017</v>
      </c>
      <c r="M152" s="25" t="s">
        <v>890</v>
      </c>
      <c r="N152" s="3">
        <v>43862</v>
      </c>
      <c r="O152" s="3">
        <v>44196</v>
      </c>
      <c r="P152" s="19"/>
      <c r="Q152" s="23" t="s">
        <v>816</v>
      </c>
      <c r="R152" s="23">
        <v>100</v>
      </c>
      <c r="S152" s="25"/>
      <c r="T152" s="25"/>
      <c r="U152" s="25"/>
      <c r="V152" s="25"/>
      <c r="W152" s="25"/>
      <c r="X152" s="25" t="s">
        <v>248</v>
      </c>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t="s">
        <v>200</v>
      </c>
      <c r="AX152" s="25" t="s">
        <v>201</v>
      </c>
      <c r="AY152" s="25" t="s">
        <v>200</v>
      </c>
      <c r="AZ152" s="25" t="s">
        <v>145</v>
      </c>
      <c r="BA152" s="25" t="s">
        <v>163</v>
      </c>
      <c r="BB152" s="26" t="s">
        <v>816</v>
      </c>
      <c r="BC152" s="69" t="s">
        <v>1034</v>
      </c>
      <c r="BD152" s="69"/>
      <c r="BE152" s="69"/>
      <c r="BF152" s="93">
        <f t="shared" si="12"/>
        <v>43862</v>
      </c>
      <c r="BG152" s="93">
        <f t="shared" si="13"/>
        <v>44196</v>
      </c>
      <c r="BH152" s="69" t="str">
        <f>+IF(OR(BG152&lt;=Listas!$AH$2,BF152&lt;=Listas!$AH$2),"Programado","No programado")</f>
        <v>Programado</v>
      </c>
      <c r="BI152" s="175" t="s">
        <v>1472</v>
      </c>
      <c r="BJ152" s="175"/>
      <c r="BK152" s="175" t="str">
        <f t="shared" si="18"/>
        <v xml:space="preserve">Información entregada a MinSalud </v>
      </c>
      <c r="BL152" s="175" t="s">
        <v>1473</v>
      </c>
      <c r="BM152" s="69" t="str">
        <f>+IF(OR(AND(BG152&gt;Listas!$AH$2,BG152&lt;=Listas!$AH$3),AND(BF152&lt;=Listas!$AH$3,BG152&gt;=Listas!$AH$3)),"Programado","No programado")</f>
        <v>Programado</v>
      </c>
      <c r="BN152" s="69"/>
      <c r="BO152" s="69"/>
      <c r="BP152" s="69" t="str">
        <f t="shared" si="15"/>
        <v xml:space="preserve">Información entregada a MinSalud </v>
      </c>
      <c r="BQ152" s="69"/>
      <c r="BR152" s="69" t="str">
        <f>+IF(OR(AND(BG152&gt;Listas!$AH$3,BG152&lt;=Listas!$AH$4),AND(BF152&lt;=Listas!$AH$4,BG152&gt;=Listas!$AH$4)),"Programado","No programado")</f>
        <v>Programado</v>
      </c>
      <c r="BS152" s="69"/>
      <c r="BT152" s="69"/>
      <c r="BU152" s="69" t="str">
        <f t="shared" si="16"/>
        <v xml:space="preserve">Información entregada a MinSalud </v>
      </c>
      <c r="BV152" s="69"/>
      <c r="BW152" s="69" t="str">
        <f>IF(BG152&gt;Listas!$AH$4,"Programado","No programado")</f>
        <v>Programado</v>
      </c>
      <c r="BX152" s="69"/>
      <c r="BY152" s="69"/>
      <c r="BZ152" s="69" t="str">
        <f t="shared" si="17"/>
        <v xml:space="preserve">Información entregada a MinSalud </v>
      </c>
      <c r="CA152" s="69"/>
    </row>
    <row r="153" spans="1:79" ht="61.5" customHeight="1" x14ac:dyDescent="0.25">
      <c r="A153" s="57"/>
      <c r="B153" s="25" t="s">
        <v>52</v>
      </c>
      <c r="C153" s="4" t="s">
        <v>81</v>
      </c>
      <c r="D153" s="25" t="s">
        <v>57</v>
      </c>
      <c r="E153" s="4" t="s">
        <v>87</v>
      </c>
      <c r="F153" s="25" t="s">
        <v>841</v>
      </c>
      <c r="G153" s="33" t="s">
        <v>864</v>
      </c>
      <c r="H153" s="23" t="s">
        <v>1182</v>
      </c>
      <c r="I153" s="33" t="s">
        <v>865</v>
      </c>
      <c r="J153" s="39" t="s">
        <v>866</v>
      </c>
      <c r="K153" s="26" t="s">
        <v>867</v>
      </c>
      <c r="L153" s="25" t="s">
        <v>1017</v>
      </c>
      <c r="M153" s="25" t="s">
        <v>890</v>
      </c>
      <c r="N153" s="3">
        <v>43862</v>
      </c>
      <c r="O153" s="3">
        <v>44196</v>
      </c>
      <c r="P153" s="19"/>
      <c r="Q153" s="23" t="s">
        <v>816</v>
      </c>
      <c r="R153" s="23">
        <v>100</v>
      </c>
      <c r="S153" s="25"/>
      <c r="T153" s="25"/>
      <c r="U153" s="25"/>
      <c r="V153" s="25"/>
      <c r="W153" s="25"/>
      <c r="X153" s="25" t="s">
        <v>248</v>
      </c>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t="s">
        <v>200</v>
      </c>
      <c r="AX153" s="25" t="s">
        <v>201</v>
      </c>
      <c r="AY153" s="25" t="s">
        <v>200</v>
      </c>
      <c r="AZ153" s="25" t="s">
        <v>145</v>
      </c>
      <c r="BA153" s="25" t="s">
        <v>163</v>
      </c>
      <c r="BB153" s="26" t="s">
        <v>816</v>
      </c>
      <c r="BC153" s="69" t="s">
        <v>1034</v>
      </c>
      <c r="BD153" s="69"/>
      <c r="BE153" s="69"/>
      <c r="BF153" s="93">
        <f t="shared" si="12"/>
        <v>43862</v>
      </c>
      <c r="BG153" s="93">
        <f t="shared" si="13"/>
        <v>44196</v>
      </c>
      <c r="BH153" s="69" t="str">
        <f>+IF(OR(BG153&lt;=Listas!$AH$2,BF153&lt;=Listas!$AH$2),"Programado","No programado")</f>
        <v>Programado</v>
      </c>
      <c r="BI153" s="175" t="s">
        <v>1474</v>
      </c>
      <c r="BJ153" s="175"/>
      <c r="BK153" s="175" t="str">
        <f t="shared" si="18"/>
        <v>Actas de las mesas de trabajo
Listados de asistencia
Citaciones</v>
      </c>
      <c r="BL153" s="175" t="s">
        <v>1475</v>
      </c>
      <c r="BM153" s="69" t="str">
        <f>+IF(OR(AND(BG153&gt;Listas!$AH$2,BG153&lt;=Listas!$AH$3),AND(BF153&lt;=Listas!$AH$3,BG153&gt;=Listas!$AH$3)),"Programado","No programado")</f>
        <v>Programado</v>
      </c>
      <c r="BN153" s="69"/>
      <c r="BO153" s="69"/>
      <c r="BP153" s="69" t="str">
        <f t="shared" si="15"/>
        <v>Actas de las mesas de trabajo
Listados de asistencia
Citaciones</v>
      </c>
      <c r="BQ153" s="69"/>
      <c r="BR153" s="69" t="str">
        <f>+IF(OR(AND(BG153&gt;Listas!$AH$3,BG153&lt;=Listas!$AH$4),AND(BF153&lt;=Listas!$AH$4,BG153&gt;=Listas!$AH$4)),"Programado","No programado")</f>
        <v>Programado</v>
      </c>
      <c r="BS153" s="69"/>
      <c r="BT153" s="69"/>
      <c r="BU153" s="69" t="str">
        <f t="shared" si="16"/>
        <v>Actas de las mesas de trabajo
Listados de asistencia
Citaciones</v>
      </c>
      <c r="BV153" s="69"/>
      <c r="BW153" s="69" t="str">
        <f>IF(BG153&gt;Listas!$AH$4,"Programado","No programado")</f>
        <v>Programado</v>
      </c>
      <c r="BX153" s="69"/>
      <c r="BY153" s="69"/>
      <c r="BZ153" s="69" t="str">
        <f t="shared" si="17"/>
        <v>Actas de las mesas de trabajo
Listados de asistencia
Citaciones</v>
      </c>
      <c r="CA153" s="69"/>
    </row>
    <row r="154" spans="1:79" ht="61.5" customHeight="1" x14ac:dyDescent="0.25">
      <c r="A154" s="57"/>
      <c r="B154" s="25" t="s">
        <v>52</v>
      </c>
      <c r="C154" s="25" t="s">
        <v>841</v>
      </c>
      <c r="D154" s="25" t="s">
        <v>57</v>
      </c>
      <c r="E154" s="57"/>
      <c r="F154" s="25" t="s">
        <v>841</v>
      </c>
      <c r="G154" s="25" t="s">
        <v>872</v>
      </c>
      <c r="H154" s="56" t="s">
        <v>1182</v>
      </c>
      <c r="I154" s="25" t="s">
        <v>873</v>
      </c>
      <c r="J154" s="39" t="s">
        <v>874</v>
      </c>
      <c r="K154" s="32" t="s">
        <v>849</v>
      </c>
      <c r="L154" s="25" t="s">
        <v>983</v>
      </c>
      <c r="M154" s="33" t="s">
        <v>891</v>
      </c>
      <c r="N154" s="3">
        <v>43922</v>
      </c>
      <c r="O154" s="3">
        <v>43951</v>
      </c>
      <c r="P154" s="41"/>
      <c r="Q154" s="23" t="s">
        <v>816</v>
      </c>
      <c r="R154" s="57">
        <v>50</v>
      </c>
      <c r="S154" s="25"/>
      <c r="T154" s="25"/>
      <c r="U154" s="25"/>
      <c r="V154" s="25"/>
      <c r="W154" s="25"/>
      <c r="X154" s="25" t="s">
        <v>248</v>
      </c>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t="s">
        <v>200</v>
      </c>
      <c r="AX154" s="25" t="s">
        <v>145</v>
      </c>
      <c r="AY154" s="25" t="s">
        <v>200</v>
      </c>
      <c r="AZ154" s="25" t="s">
        <v>145</v>
      </c>
      <c r="BA154" s="57"/>
      <c r="BB154" s="31" t="s">
        <v>816</v>
      </c>
      <c r="BC154" s="69" t="s">
        <v>1033</v>
      </c>
      <c r="BD154" s="69"/>
      <c r="BE154" s="69"/>
      <c r="BF154" s="93">
        <f t="shared" si="12"/>
        <v>43922</v>
      </c>
      <c r="BG154" s="93">
        <f t="shared" si="13"/>
        <v>43951</v>
      </c>
      <c r="BH154" s="69" t="str">
        <f>+IF(OR(BG154&lt;=Listas!$AH$2,BF154&lt;=Listas!$AH$2),"Programado","No programado")</f>
        <v>No programado</v>
      </c>
      <c r="BI154" s="69"/>
      <c r="BJ154" s="69"/>
      <c r="BK154" s="69" t="str">
        <f t="shared" si="18"/>
        <v/>
      </c>
      <c r="BL154" s="69"/>
      <c r="BM154" s="69" t="str">
        <f>+IF(OR(AND(BG154&gt;Listas!$AH$2,BG154&lt;=Listas!$AH$3),AND(BF154&lt;=Listas!$AH$3,BG154&gt;=Listas!$AH$3)),"Programado","No programado")</f>
        <v>Programado</v>
      </c>
      <c r="BN154" s="69"/>
      <c r="BO154" s="69"/>
      <c r="BP154" s="69" t="str">
        <f t="shared" si="15"/>
        <v>Acto Administrativo ADRES</v>
      </c>
      <c r="BQ154" s="69"/>
      <c r="BR154" s="69" t="str">
        <f>+IF(OR(AND(BG154&gt;Listas!$AH$3,BG154&lt;=Listas!$AH$4),AND(BF154&lt;=Listas!$AH$4,BG154&gt;=Listas!$AH$4)),"Programado","No programado")</f>
        <v>No programado</v>
      </c>
      <c r="BS154" s="69"/>
      <c r="BT154" s="69"/>
      <c r="BU154" s="69" t="str">
        <f t="shared" si="16"/>
        <v/>
      </c>
      <c r="BV154" s="69"/>
      <c r="BW154" s="69" t="str">
        <f>IF(BG154&gt;Listas!$AH$4,"Programado","No programado")</f>
        <v>No programado</v>
      </c>
      <c r="BX154" s="69"/>
      <c r="BY154" s="69"/>
      <c r="BZ154" s="69" t="str">
        <f t="shared" si="17"/>
        <v/>
      </c>
      <c r="CA154" s="69"/>
    </row>
    <row r="155" spans="1:79" ht="61.5" customHeight="1" x14ac:dyDescent="0.25">
      <c r="A155" s="57"/>
      <c r="B155" s="25" t="s">
        <v>52</v>
      </c>
      <c r="C155" s="57"/>
      <c r="D155" s="25" t="s">
        <v>57</v>
      </c>
      <c r="E155" s="57"/>
      <c r="F155" s="25" t="s">
        <v>841</v>
      </c>
      <c r="G155" s="25" t="s">
        <v>872</v>
      </c>
      <c r="H155" s="56" t="s">
        <v>1182</v>
      </c>
      <c r="I155" s="25" t="s">
        <v>875</v>
      </c>
      <c r="J155" s="39" t="s">
        <v>876</v>
      </c>
      <c r="K155" s="32" t="s">
        <v>848</v>
      </c>
      <c r="L155" s="25" t="s">
        <v>983</v>
      </c>
      <c r="M155" s="33" t="s">
        <v>887</v>
      </c>
      <c r="N155" s="3">
        <v>43922</v>
      </c>
      <c r="O155" s="3">
        <v>43951</v>
      </c>
      <c r="P155" s="41"/>
      <c r="Q155" s="23" t="s">
        <v>816</v>
      </c>
      <c r="R155" s="57">
        <v>50</v>
      </c>
      <c r="S155" s="25"/>
      <c r="T155" s="25"/>
      <c r="U155" s="25"/>
      <c r="V155" s="25"/>
      <c r="W155" s="25"/>
      <c r="X155" s="25" t="s">
        <v>248</v>
      </c>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t="s">
        <v>200</v>
      </c>
      <c r="AX155" s="25" t="s">
        <v>145</v>
      </c>
      <c r="AY155" s="25" t="s">
        <v>200</v>
      </c>
      <c r="AZ155" s="25" t="s">
        <v>145</v>
      </c>
      <c r="BA155" s="57"/>
      <c r="BB155" s="31" t="s">
        <v>816</v>
      </c>
      <c r="BC155" s="69" t="s">
        <v>1033</v>
      </c>
      <c r="BD155" s="69"/>
      <c r="BE155" s="69"/>
      <c r="BF155" s="93">
        <f t="shared" si="12"/>
        <v>43922</v>
      </c>
      <c r="BG155" s="93">
        <f t="shared" si="13"/>
        <v>43951</v>
      </c>
      <c r="BH155" s="69" t="str">
        <f>+IF(OR(BG155&lt;=Listas!$AH$2,BF155&lt;=Listas!$AH$2),"Programado","No programado")</f>
        <v>No programado</v>
      </c>
      <c r="BI155" s="69"/>
      <c r="BJ155" s="69"/>
      <c r="BK155" s="69" t="str">
        <f t="shared" si="18"/>
        <v/>
      </c>
      <c r="BL155" s="69"/>
      <c r="BM155" s="69" t="str">
        <f>+IF(OR(AND(BG155&gt;Listas!$AH$2,BG155&lt;=Listas!$AH$3),AND(BF155&lt;=Listas!$AH$3,BG155&gt;=Listas!$AH$3)),"Programado","No programado")</f>
        <v>Programado</v>
      </c>
      <c r="BN155" s="69"/>
      <c r="BO155" s="69"/>
      <c r="BP155" s="69" t="str">
        <f t="shared" si="15"/>
        <v>Proceso documentado, aprobado y formalizado en el SIGI</v>
      </c>
      <c r="BQ155" s="69"/>
      <c r="BR155" s="69" t="str">
        <f>+IF(OR(AND(BG155&gt;Listas!$AH$3,BG155&lt;=Listas!$AH$4),AND(BF155&lt;=Listas!$AH$4,BG155&gt;=Listas!$AH$4)),"Programado","No programado")</f>
        <v>No programado</v>
      </c>
      <c r="BS155" s="69"/>
      <c r="BT155" s="69"/>
      <c r="BU155" s="69" t="str">
        <f t="shared" si="16"/>
        <v/>
      </c>
      <c r="BV155" s="69"/>
      <c r="BW155" s="69" t="str">
        <f>IF(BG155&gt;Listas!$AH$4,"Programado","No programado")</f>
        <v>No programado</v>
      </c>
      <c r="BX155" s="69"/>
      <c r="BY155" s="69"/>
      <c r="BZ155" s="69" t="str">
        <f t="shared" si="17"/>
        <v/>
      </c>
      <c r="CA155" s="69"/>
    </row>
    <row r="156" spans="1:79" ht="61.5" customHeight="1" x14ac:dyDescent="0.25">
      <c r="A156" s="57"/>
      <c r="B156" s="25" t="s">
        <v>52</v>
      </c>
      <c r="C156" s="25" t="s">
        <v>841</v>
      </c>
      <c r="D156" s="25" t="s">
        <v>57</v>
      </c>
      <c r="E156" s="57"/>
      <c r="F156" s="25" t="s">
        <v>841</v>
      </c>
      <c r="G156" s="25" t="s">
        <v>991</v>
      </c>
      <c r="H156" s="56" t="s">
        <v>1182</v>
      </c>
      <c r="I156" s="4" t="s">
        <v>992</v>
      </c>
      <c r="J156" s="25" t="s">
        <v>993</v>
      </c>
      <c r="K156" s="26" t="s">
        <v>837</v>
      </c>
      <c r="L156" s="25" t="s">
        <v>983</v>
      </c>
      <c r="M156" s="57" t="s">
        <v>887</v>
      </c>
      <c r="N156" s="57">
        <v>43922</v>
      </c>
      <c r="O156" s="3">
        <v>44012</v>
      </c>
      <c r="P156" s="41"/>
      <c r="Q156" s="23" t="s">
        <v>816</v>
      </c>
      <c r="R156" s="57">
        <v>100</v>
      </c>
      <c r="S156" s="25"/>
      <c r="T156" s="25"/>
      <c r="U156" s="25"/>
      <c r="V156" s="25"/>
      <c r="W156" s="25"/>
      <c r="X156" s="25" t="s">
        <v>248</v>
      </c>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t="s">
        <v>200</v>
      </c>
      <c r="AW156" s="25" t="s">
        <v>200</v>
      </c>
      <c r="AX156" s="25" t="s">
        <v>145</v>
      </c>
      <c r="AY156" s="25" t="s">
        <v>816</v>
      </c>
      <c r="AZ156" s="25" t="s">
        <v>145</v>
      </c>
      <c r="BA156" s="57"/>
      <c r="BB156" s="31" t="s">
        <v>1019</v>
      </c>
      <c r="BC156" s="69" t="s">
        <v>1033</v>
      </c>
      <c r="BD156" s="69"/>
      <c r="BE156" s="69"/>
      <c r="BF156" s="93">
        <f t="shared" si="12"/>
        <v>43922</v>
      </c>
      <c r="BG156" s="93">
        <f t="shared" si="13"/>
        <v>44012</v>
      </c>
      <c r="BH156" s="69" t="str">
        <f>+IF(OR(BG156&lt;=Listas!$AH$2,BF156&lt;=Listas!$AH$2),"Programado","No programado")</f>
        <v>No programado</v>
      </c>
      <c r="BI156" s="69"/>
      <c r="BJ156" s="69"/>
      <c r="BK156" s="69" t="str">
        <f t="shared" si="18"/>
        <v/>
      </c>
      <c r="BL156" s="69"/>
      <c r="BM156" s="69" t="str">
        <f>+IF(OR(AND(BG156&gt;Listas!$AH$2,BG156&lt;=Listas!$AH$3),AND(BF156&lt;=Listas!$AH$3,BG156&gt;=Listas!$AH$3)),"Programado","No programado")</f>
        <v>Programado</v>
      </c>
      <c r="BN156" s="69"/>
      <c r="BO156" s="69"/>
      <c r="BP156" s="69" t="str">
        <f t="shared" si="15"/>
        <v>Proceso documentado, aprobado, publicado y formalizado en el SIGI</v>
      </c>
      <c r="BQ156" s="69"/>
      <c r="BR156" s="69" t="str">
        <f>+IF(OR(AND(BG156&gt;Listas!$AH$3,BG156&lt;=Listas!$AH$4),AND(BF156&lt;=Listas!$AH$4,BG156&gt;=Listas!$AH$4)),"Programado","No programado")</f>
        <v>No programado</v>
      </c>
      <c r="BS156" s="69"/>
      <c r="BT156" s="69"/>
      <c r="BU156" s="69" t="str">
        <f t="shared" si="16"/>
        <v/>
      </c>
      <c r="BV156" s="69"/>
      <c r="BW156" s="69" t="str">
        <f>IF(BG156&gt;Listas!$AH$4,"Programado","No programado")</f>
        <v>No programado</v>
      </c>
      <c r="BX156" s="69"/>
      <c r="BY156" s="69"/>
      <c r="BZ156" s="69" t="str">
        <f t="shared" si="17"/>
        <v/>
      </c>
      <c r="CA156" s="69"/>
    </row>
    <row r="157" spans="1:79" ht="61.5" customHeight="1" x14ac:dyDescent="0.25">
      <c r="A157" s="57"/>
      <c r="B157" s="25" t="s">
        <v>52</v>
      </c>
      <c r="C157" s="25" t="s">
        <v>841</v>
      </c>
      <c r="D157" s="25" t="s">
        <v>57</v>
      </c>
      <c r="E157" s="57"/>
      <c r="F157" s="25" t="s">
        <v>841</v>
      </c>
      <c r="G157" s="25" t="s">
        <v>982</v>
      </c>
      <c r="H157" s="56" t="s">
        <v>1182</v>
      </c>
      <c r="I157" s="25" t="s">
        <v>984</v>
      </c>
      <c r="J157" s="25" t="s">
        <v>985</v>
      </c>
      <c r="K157" s="26" t="s">
        <v>837</v>
      </c>
      <c r="L157" s="25" t="s">
        <v>983</v>
      </c>
      <c r="M157" s="25" t="s">
        <v>887</v>
      </c>
      <c r="N157" s="3">
        <v>43862</v>
      </c>
      <c r="O157" s="3">
        <v>43921</v>
      </c>
      <c r="P157" s="41"/>
      <c r="Q157" s="23" t="s">
        <v>816</v>
      </c>
      <c r="R157" s="57">
        <v>100</v>
      </c>
      <c r="S157" s="25"/>
      <c r="T157" s="25"/>
      <c r="U157" s="25"/>
      <c r="V157" s="25"/>
      <c r="W157" s="25"/>
      <c r="X157" s="25" t="s">
        <v>248</v>
      </c>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t="s">
        <v>200</v>
      </c>
      <c r="AW157" s="25" t="s">
        <v>200</v>
      </c>
      <c r="AX157" s="25" t="s">
        <v>145</v>
      </c>
      <c r="AY157" s="25" t="s">
        <v>816</v>
      </c>
      <c r="AZ157" s="25" t="s">
        <v>145</v>
      </c>
      <c r="BA157" s="57"/>
      <c r="BB157" s="26" t="s">
        <v>146</v>
      </c>
      <c r="BC157" s="69" t="s">
        <v>1035</v>
      </c>
      <c r="BD157" s="167">
        <v>43894</v>
      </c>
      <c r="BE157" s="69"/>
      <c r="BF157" s="93">
        <f t="shared" si="12"/>
        <v>43862</v>
      </c>
      <c r="BG157" s="93">
        <f t="shared" si="13"/>
        <v>43921</v>
      </c>
      <c r="BH157" s="69" t="str">
        <f>+IF(OR(BG157&lt;=Listas!$AH$2,BF157&lt;=Listas!$AH$2),"Programado","No programado")</f>
        <v>Programado</v>
      </c>
      <c r="BI157" s="171" t="s">
        <v>1423</v>
      </c>
      <c r="BJ157" s="171" t="s">
        <v>1410</v>
      </c>
      <c r="BK157" s="69" t="str">
        <f t="shared" si="18"/>
        <v>Proceso documentado, aprobado, publicado y formalizado en el SIGI</v>
      </c>
      <c r="BL157" s="173" t="s">
        <v>1426</v>
      </c>
      <c r="BM157" s="69" t="str">
        <f>+IF(OR(AND(BG157&gt;Listas!$AH$2,BG157&lt;=Listas!$AH$3),AND(BF157&lt;=Listas!$AH$3,BG157&gt;=Listas!$AH$3)),"Programado","No programado")</f>
        <v>No programado</v>
      </c>
      <c r="BN157" s="69"/>
      <c r="BO157" s="69"/>
      <c r="BP157" s="69" t="str">
        <f t="shared" si="15"/>
        <v/>
      </c>
      <c r="BQ157" s="69"/>
      <c r="BR157" s="69" t="str">
        <f>+IF(OR(AND(BG157&gt;Listas!$AH$3,BG157&lt;=Listas!$AH$4),AND(BF157&lt;=Listas!$AH$4,BG157&gt;=Listas!$AH$4)),"Programado","No programado")</f>
        <v>No programado</v>
      </c>
      <c r="BS157" s="69"/>
      <c r="BT157" s="69"/>
      <c r="BU157" s="69" t="str">
        <f t="shared" si="16"/>
        <v/>
      </c>
      <c r="BV157" s="69"/>
      <c r="BW157" s="69" t="str">
        <f>IF(BG157&gt;Listas!$AH$4,"Programado","No programado")</f>
        <v>No programado</v>
      </c>
      <c r="BX157" s="69"/>
      <c r="BY157" s="69"/>
      <c r="BZ157" s="69" t="str">
        <f t="shared" si="17"/>
        <v/>
      </c>
      <c r="CA157" s="69"/>
    </row>
    <row r="158" spans="1:79" ht="61.5" customHeight="1" x14ac:dyDescent="0.25">
      <c r="A158" s="57"/>
      <c r="B158" s="25" t="s">
        <v>52</v>
      </c>
      <c r="C158" s="25" t="s">
        <v>57</v>
      </c>
      <c r="D158" s="25" t="s">
        <v>57</v>
      </c>
      <c r="E158" s="57"/>
      <c r="F158" s="25" t="s">
        <v>841</v>
      </c>
      <c r="G158" s="25" t="s">
        <v>995</v>
      </c>
      <c r="H158" s="56" t="s">
        <v>1182</v>
      </c>
      <c r="I158" s="25" t="s">
        <v>1023</v>
      </c>
      <c r="J158" s="39" t="s">
        <v>1024</v>
      </c>
      <c r="K158" s="32" t="s">
        <v>1025</v>
      </c>
      <c r="L158" s="25" t="s">
        <v>983</v>
      </c>
      <c r="M158" s="33" t="s">
        <v>816</v>
      </c>
      <c r="N158" s="3">
        <v>44105</v>
      </c>
      <c r="O158" s="3">
        <v>44196</v>
      </c>
      <c r="P158" s="41"/>
      <c r="Q158" s="23" t="s">
        <v>816</v>
      </c>
      <c r="R158" s="57">
        <v>100</v>
      </c>
      <c r="S158" s="25"/>
      <c r="T158" s="25"/>
      <c r="U158" s="25"/>
      <c r="V158" s="25"/>
      <c r="W158" s="25"/>
      <c r="X158" s="25" t="s">
        <v>248</v>
      </c>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t="s">
        <v>200</v>
      </c>
      <c r="AW158" s="25" t="s">
        <v>200</v>
      </c>
      <c r="AX158" s="25" t="s">
        <v>145</v>
      </c>
      <c r="AY158" s="25" t="s">
        <v>816</v>
      </c>
      <c r="AZ158" s="25" t="s">
        <v>145</v>
      </c>
      <c r="BA158" s="57"/>
      <c r="BB158" s="31" t="s">
        <v>1019</v>
      </c>
      <c r="BC158" s="69" t="s">
        <v>1033</v>
      </c>
      <c r="BD158" s="69"/>
      <c r="BE158" s="69"/>
      <c r="BF158" s="93">
        <f t="shared" si="12"/>
        <v>44105</v>
      </c>
      <c r="BG158" s="93">
        <f t="shared" si="13"/>
        <v>44196</v>
      </c>
      <c r="BH158" s="69" t="str">
        <f>+IF(OR(BG158&lt;=Listas!$AH$2,BF158&lt;=Listas!$AH$2),"Programado","No programado")</f>
        <v>No programado</v>
      </c>
      <c r="BI158" s="69"/>
      <c r="BJ158" s="69"/>
      <c r="BK158" s="69" t="str">
        <f t="shared" si="18"/>
        <v/>
      </c>
      <c r="BL158" s="69"/>
      <c r="BM158" s="69" t="str">
        <f>+IF(OR(AND(BG158&gt;Listas!$AH$2,BG158&lt;=Listas!$AH$3),AND(BF158&lt;=Listas!$AH$3,BG158&gt;=Listas!$AH$3)),"Programado","No programado")</f>
        <v>No programado</v>
      </c>
      <c r="BN158" s="69"/>
      <c r="BO158" s="69"/>
      <c r="BP158" s="69" t="str">
        <f t="shared" si="15"/>
        <v/>
      </c>
      <c r="BQ158" s="69"/>
      <c r="BR158" s="69" t="str">
        <f>+IF(OR(AND(BG158&gt;Listas!$AH$3,BG158&lt;=Listas!$AH$4),AND(BF158&lt;=Listas!$AH$4,BG158&gt;=Listas!$AH$4)),"Programado","No programado")</f>
        <v>No programado</v>
      </c>
      <c r="BS158" s="69"/>
      <c r="BT158" s="69"/>
      <c r="BU158" s="69" t="str">
        <f t="shared" si="16"/>
        <v/>
      </c>
      <c r="BV158" s="69"/>
      <c r="BW158" s="69" t="str">
        <f>IF(BG158&gt;Listas!$AH$4,"Programado","No programado")</f>
        <v>Programado</v>
      </c>
      <c r="BX158" s="69"/>
      <c r="BY158" s="69"/>
      <c r="BZ158" s="69" t="str">
        <f t="shared" si="17"/>
        <v>Paquetes tramitados bajo las alternativas tecnicas y tecnologías de validaciones.</v>
      </c>
      <c r="CA158" s="69"/>
    </row>
    <row r="159" spans="1:79" ht="61.5" customHeight="1" x14ac:dyDescent="0.25">
      <c r="A159" s="57"/>
      <c r="B159" s="25" t="s">
        <v>52</v>
      </c>
      <c r="C159" s="4" t="s">
        <v>81</v>
      </c>
      <c r="D159" s="25" t="s">
        <v>57</v>
      </c>
      <c r="E159" s="4" t="s">
        <v>87</v>
      </c>
      <c r="F159" s="25" t="s">
        <v>841</v>
      </c>
      <c r="G159" s="25" t="s">
        <v>1020</v>
      </c>
      <c r="H159" s="23" t="s">
        <v>1182</v>
      </c>
      <c r="I159" s="25" t="s">
        <v>1021</v>
      </c>
      <c r="J159" s="25" t="s">
        <v>1022</v>
      </c>
      <c r="K159" s="26" t="s">
        <v>851</v>
      </c>
      <c r="L159" s="25" t="s">
        <v>983</v>
      </c>
      <c r="M159" s="25" t="s">
        <v>994</v>
      </c>
      <c r="N159" s="3">
        <v>43922</v>
      </c>
      <c r="O159" s="3">
        <v>44012</v>
      </c>
      <c r="P159" s="19"/>
      <c r="Q159" s="23" t="s">
        <v>816</v>
      </c>
      <c r="R159" s="23">
        <v>50</v>
      </c>
      <c r="S159" s="25"/>
      <c r="T159" s="25"/>
      <c r="U159" s="25"/>
      <c r="V159" s="25"/>
      <c r="W159" s="25"/>
      <c r="X159" s="25" t="s">
        <v>248</v>
      </c>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t="s">
        <v>200</v>
      </c>
      <c r="AW159" s="25" t="s">
        <v>200</v>
      </c>
      <c r="AX159" s="25"/>
      <c r="AY159" s="25" t="s">
        <v>816</v>
      </c>
      <c r="AZ159" s="25" t="s">
        <v>149</v>
      </c>
      <c r="BA159" s="25"/>
      <c r="BB159" s="26" t="s">
        <v>816</v>
      </c>
      <c r="BC159" s="69" t="s">
        <v>1033</v>
      </c>
      <c r="BD159" s="69"/>
      <c r="BE159" s="69"/>
      <c r="BF159" s="93">
        <f t="shared" si="12"/>
        <v>43922</v>
      </c>
      <c r="BG159" s="93">
        <f t="shared" si="13"/>
        <v>44012</v>
      </c>
      <c r="BH159" s="69" t="str">
        <f>+IF(OR(BG159&lt;=Listas!$AH$2,BF159&lt;=Listas!$AH$2),"Programado","No programado")</f>
        <v>No programado</v>
      </c>
      <c r="BI159" s="69"/>
      <c r="BJ159" s="69"/>
      <c r="BK159" s="69" t="str">
        <f t="shared" si="18"/>
        <v/>
      </c>
      <c r="BL159" s="69"/>
      <c r="BM159" s="69" t="str">
        <f>+IF(OR(AND(BG159&gt;Listas!$AH$2,BG159&lt;=Listas!$AH$3),AND(BF159&lt;=Listas!$AH$3,BG159&gt;=Listas!$AH$3)),"Programado","No programado")</f>
        <v>Programado</v>
      </c>
      <c r="BN159" s="69"/>
      <c r="BO159" s="69"/>
      <c r="BP159" s="69" t="str">
        <f t="shared" si="15"/>
        <v xml:space="preserve">Documento de requerimiento tecnológico enviado a la DGTIC </v>
      </c>
      <c r="BQ159" s="69"/>
      <c r="BR159" s="69" t="str">
        <f>+IF(OR(AND(BG159&gt;Listas!$AH$3,BG159&lt;=Listas!$AH$4),AND(BF159&lt;=Listas!$AH$4,BG159&gt;=Listas!$AH$4)),"Programado","No programado")</f>
        <v>No programado</v>
      </c>
      <c r="BS159" s="69"/>
      <c r="BT159" s="69"/>
      <c r="BU159" s="69" t="str">
        <f t="shared" si="16"/>
        <v/>
      </c>
      <c r="BV159" s="69"/>
      <c r="BW159" s="69" t="str">
        <f>IF(BG159&gt;Listas!$AH$4,"Programado","No programado")</f>
        <v>No programado</v>
      </c>
      <c r="BX159" s="69"/>
      <c r="BY159" s="69"/>
      <c r="BZ159" s="69" t="str">
        <f t="shared" si="17"/>
        <v/>
      </c>
      <c r="CA159" s="69"/>
    </row>
    <row r="160" spans="1:79" ht="61.5" customHeight="1" x14ac:dyDescent="0.25">
      <c r="A160" s="59"/>
      <c r="B160" s="26" t="s">
        <v>52</v>
      </c>
      <c r="C160" s="26" t="str">
        <f>+VLOOKUP(B160,Listas!$A$2:$B$5,2,FALSE)</f>
        <v>PerDos</v>
      </c>
      <c r="D160" s="26" t="s">
        <v>57</v>
      </c>
      <c r="E160" s="26" t="str">
        <f>+VLOOKUP(D160,Listas!$E$1:$F$11,2,FALSE)</f>
        <v>ObjCinco</v>
      </c>
      <c r="F160" s="26" t="s">
        <v>841</v>
      </c>
      <c r="G160" s="53" t="s">
        <v>986</v>
      </c>
      <c r="H160" s="35" t="s">
        <v>1182</v>
      </c>
      <c r="I160" s="35" t="s">
        <v>987</v>
      </c>
      <c r="J160" s="35" t="s">
        <v>988</v>
      </c>
      <c r="K160" s="35" t="s">
        <v>989</v>
      </c>
      <c r="L160" s="35" t="s">
        <v>990</v>
      </c>
      <c r="M160" s="35" t="s">
        <v>1018</v>
      </c>
      <c r="N160" s="36">
        <v>43862</v>
      </c>
      <c r="O160" s="36">
        <v>43921</v>
      </c>
      <c r="P160" s="29"/>
      <c r="Q160" s="35" t="s">
        <v>816</v>
      </c>
      <c r="R160" s="20">
        <v>100</v>
      </c>
      <c r="S160" s="35"/>
      <c r="T160" s="35"/>
      <c r="U160" s="35"/>
      <c r="V160" s="35"/>
      <c r="W160" s="35"/>
      <c r="X160" s="35" t="s">
        <v>248</v>
      </c>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t="s">
        <v>200</v>
      </c>
      <c r="AW160" s="26" t="s">
        <v>200</v>
      </c>
      <c r="AX160" s="26" t="str">
        <f>+VLOOKUP(AW160,Listas!$L$2:$M$8,2,FALSE)</f>
        <v>NA</v>
      </c>
      <c r="AY160" s="26" t="s">
        <v>816</v>
      </c>
      <c r="AZ160" s="26" t="s">
        <v>145</v>
      </c>
      <c r="BA160" s="26" t="str">
        <f>+VLOOKUP(AZ160,Listas!$AA$2:$AB$10,2,FALSE)</f>
        <v>DOP</v>
      </c>
      <c r="BB160" s="26" t="s">
        <v>1019</v>
      </c>
      <c r="BC160" s="69" t="s">
        <v>1035</v>
      </c>
      <c r="BD160" s="169">
        <v>43905</v>
      </c>
      <c r="BE160" s="69"/>
      <c r="BF160" s="93">
        <f t="shared" si="12"/>
        <v>43862</v>
      </c>
      <c r="BG160" s="93">
        <f t="shared" si="13"/>
        <v>43921</v>
      </c>
      <c r="BH160" s="69" t="str">
        <f>+IF(OR(BG160&lt;=Listas!$AH$2,BF160&lt;=Listas!$AH$2),"Programado","No programado")</f>
        <v>Programado</v>
      </c>
      <c r="BI160" s="172" t="s">
        <v>1424</v>
      </c>
      <c r="BJ160" s="172" t="s">
        <v>1425</v>
      </c>
      <c r="BK160" s="69" t="str">
        <f t="shared" si="18"/>
        <v>Proyecto del acto administrativo presentado al Minsalud.
Lista de asistencia, acta o correo electrónico que evidencie dicha presentación
Acto administrativo expedido (si el Minsalud aprueba y otorga las facultades a la ADRES)</v>
      </c>
      <c r="BL160" s="175" t="s">
        <v>1427</v>
      </c>
      <c r="BM160" s="69" t="str">
        <f>+IF(OR(AND(BG160&gt;Listas!$AH$2,BG160&lt;=Listas!$AH$3),AND(BF160&lt;=Listas!$AH$3,BG160&gt;=Listas!$AH$3)),"Programado","No programado")</f>
        <v>No programado</v>
      </c>
      <c r="BN160" s="69"/>
      <c r="BO160" s="69"/>
      <c r="BP160" s="69" t="str">
        <f t="shared" si="15"/>
        <v/>
      </c>
      <c r="BQ160" s="69"/>
      <c r="BR160" s="69" t="str">
        <f>+IF(OR(AND(BG160&gt;Listas!$AH$3,BG160&lt;=Listas!$AH$4),AND(BF160&lt;=Listas!$AH$4,BG160&gt;=Listas!$AH$4)),"Programado","No programado")</f>
        <v>No programado</v>
      </c>
      <c r="BS160" s="69"/>
      <c r="BT160" s="69"/>
      <c r="BU160" s="69" t="str">
        <f t="shared" si="16"/>
        <v/>
      </c>
      <c r="BV160" s="69"/>
      <c r="BW160" s="69" t="str">
        <f>IF(BG160&gt;Listas!$AH$4,"Programado","No programado")</f>
        <v>No programado</v>
      </c>
      <c r="BX160" s="69"/>
      <c r="BY160" s="69"/>
      <c r="BZ160" s="69" t="str">
        <f t="shared" si="17"/>
        <v/>
      </c>
      <c r="CA160" s="69"/>
    </row>
    <row r="161" spans="1:79" ht="61.5" customHeight="1" x14ac:dyDescent="0.25">
      <c r="A161" s="59"/>
      <c r="B161" s="26" t="s">
        <v>52</v>
      </c>
      <c r="C161" s="26" t="str">
        <f>+VLOOKUP(B161,Listas!$A$2:$B$5,2,FALSE)</f>
        <v>PerDos</v>
      </c>
      <c r="D161" s="26" t="s">
        <v>57</v>
      </c>
      <c r="E161" s="26" t="str">
        <f>+VLOOKUP(D161,Listas!$E$1:$F$11,2,FALSE)</f>
        <v>ObjCinco</v>
      </c>
      <c r="F161" s="26" t="s">
        <v>841</v>
      </c>
      <c r="G161" s="53" t="s">
        <v>877</v>
      </c>
      <c r="H161" s="35" t="s">
        <v>1182</v>
      </c>
      <c r="I161" s="35" t="s">
        <v>878</v>
      </c>
      <c r="J161" s="35" t="s">
        <v>879</v>
      </c>
      <c r="K161" s="35" t="s">
        <v>851</v>
      </c>
      <c r="L161" s="35" t="s">
        <v>983</v>
      </c>
      <c r="M161" s="35" t="s">
        <v>892</v>
      </c>
      <c r="N161" s="36">
        <v>43922</v>
      </c>
      <c r="O161" s="36">
        <v>43951</v>
      </c>
      <c r="P161" s="29"/>
      <c r="Q161" s="35" t="s">
        <v>816</v>
      </c>
      <c r="R161" s="20">
        <v>50</v>
      </c>
      <c r="S161" s="35"/>
      <c r="T161" s="35"/>
      <c r="U161" s="35"/>
      <c r="V161" s="35"/>
      <c r="W161" s="35"/>
      <c r="X161" s="35" t="s">
        <v>248</v>
      </c>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26"/>
      <c r="AX161" s="26" t="e">
        <f>+VLOOKUP(AW161,Listas!$L$2:$M$8,2,FALSE)</f>
        <v>#N/A</v>
      </c>
      <c r="AY161" s="26"/>
      <c r="AZ161" s="26" t="s">
        <v>145</v>
      </c>
      <c r="BA161" s="26" t="str">
        <f>+VLOOKUP(AZ161,Listas!$AA$2:$AB$10,2,FALSE)</f>
        <v>DOP</v>
      </c>
      <c r="BB161" s="26" t="s">
        <v>816</v>
      </c>
      <c r="BC161" s="69" t="s">
        <v>1033</v>
      </c>
      <c r="BD161" s="69"/>
      <c r="BE161" s="69"/>
      <c r="BF161" s="93">
        <f t="shared" si="12"/>
        <v>43922</v>
      </c>
      <c r="BG161" s="93">
        <f t="shared" si="13"/>
        <v>43951</v>
      </c>
      <c r="BH161" s="69" t="str">
        <f>+IF(OR(BG161&lt;=Listas!$AH$2,BF161&lt;=Listas!$AH$2),"Programado","No programado")</f>
        <v>No programado</v>
      </c>
      <c r="BI161" s="69"/>
      <c r="BJ161" s="69"/>
      <c r="BK161" s="69" t="str">
        <f t="shared" si="18"/>
        <v/>
      </c>
      <c r="BL161" s="69"/>
      <c r="BM161" s="69" t="str">
        <f>+IF(OR(AND(BG161&gt;Listas!$AH$2,BG161&lt;=Listas!$AH$3),AND(BF161&lt;=Listas!$AH$3,BG161&gt;=Listas!$AH$3)),"Programado","No programado")</f>
        <v>Programado</v>
      </c>
      <c r="BN161" s="69"/>
      <c r="BO161" s="69"/>
      <c r="BP161" s="69" t="str">
        <f t="shared" si="15"/>
        <v xml:space="preserve">Documento de requerimiento tecnológico enviado a la DGTIC </v>
      </c>
      <c r="BQ161" s="69"/>
      <c r="BR161" s="69" t="str">
        <f>+IF(OR(AND(BG161&gt;Listas!$AH$3,BG161&lt;=Listas!$AH$4),AND(BF161&lt;=Listas!$AH$4,BG161&gt;=Listas!$AH$4)),"Programado","No programado")</f>
        <v>No programado</v>
      </c>
      <c r="BS161" s="69"/>
      <c r="BT161" s="69"/>
      <c r="BU161" s="69" t="str">
        <f t="shared" si="16"/>
        <v/>
      </c>
      <c r="BV161" s="69"/>
      <c r="BW161" s="69" t="str">
        <f>IF(BG161&gt;Listas!$AH$4,"Programado","No programado")</f>
        <v>No programado</v>
      </c>
      <c r="BX161" s="69"/>
      <c r="BY161" s="69"/>
      <c r="BZ161" s="69" t="str">
        <f t="shared" si="17"/>
        <v/>
      </c>
      <c r="CA161" s="69"/>
    </row>
    <row r="162" spans="1:79" ht="61.5" customHeight="1" x14ac:dyDescent="0.25">
      <c r="A162" s="59"/>
      <c r="B162" s="26" t="s">
        <v>52</v>
      </c>
      <c r="C162" s="26" t="str">
        <f>+VLOOKUP(B162,Listas!$A$2:$B$5,2,FALSE)</f>
        <v>PerDos</v>
      </c>
      <c r="D162" s="26" t="s">
        <v>57</v>
      </c>
      <c r="E162" s="26" t="str">
        <f>+VLOOKUP(D162,Listas!$E$1:$F$11,2,FALSE)</f>
        <v>ObjCinco</v>
      </c>
      <c r="F162" s="26" t="s">
        <v>228</v>
      </c>
      <c r="G162" s="35" t="s">
        <v>662</v>
      </c>
      <c r="H162" s="35" t="s">
        <v>560</v>
      </c>
      <c r="I162" s="35" t="s">
        <v>669</v>
      </c>
      <c r="J162" s="35" t="s">
        <v>670</v>
      </c>
      <c r="K162" s="35" t="s">
        <v>671</v>
      </c>
      <c r="L162" s="35" t="s">
        <v>666</v>
      </c>
      <c r="M162" s="35" t="s">
        <v>667</v>
      </c>
      <c r="N162" s="36">
        <v>43862</v>
      </c>
      <c r="O162" s="36">
        <v>44042</v>
      </c>
      <c r="P162" s="29">
        <v>19679314.125</v>
      </c>
      <c r="Q162" s="35" t="s">
        <v>668</v>
      </c>
      <c r="R162" s="20">
        <v>50</v>
      </c>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26" t="s">
        <v>200</v>
      </c>
      <c r="AX162" s="26" t="str">
        <f>+VLOOKUP(AW162,Listas!$L$2:$M$8,2,FALSE)</f>
        <v>NA</v>
      </c>
      <c r="AY162" s="26" t="s">
        <v>200</v>
      </c>
      <c r="AZ162" s="26" t="s">
        <v>155</v>
      </c>
      <c r="BA162" s="26" t="str">
        <f>+VLOOKUP(AZ162,Listas!$AA$2:$AB$10,2,FALSE)</f>
        <v>OAJ</v>
      </c>
      <c r="BB162" s="26" t="s">
        <v>156</v>
      </c>
      <c r="BC162" s="69" t="s">
        <v>1034</v>
      </c>
      <c r="BD162" s="93"/>
      <c r="BE162" s="150">
        <v>1521106</v>
      </c>
      <c r="BF162" s="93">
        <f t="shared" si="12"/>
        <v>43862</v>
      </c>
      <c r="BG162" s="93">
        <f t="shared" si="13"/>
        <v>44042</v>
      </c>
      <c r="BH162" s="69" t="str">
        <f>+IF(OR(BG162&lt;=Listas!$AH$2,BF162&lt;=Listas!$AH$2),"Programado","No programado")</f>
        <v>Programado</v>
      </c>
      <c r="BI162" s="151" t="s">
        <v>1245</v>
      </c>
      <c r="BJ162" s="69"/>
      <c r="BK162" s="69" t="str">
        <f t="shared" si="18"/>
        <v>Convenio firmado</v>
      </c>
      <c r="BL162" s="153" t="s">
        <v>1246</v>
      </c>
      <c r="BM162" s="69" t="str">
        <f>+IF(OR(AND(BG162&gt;Listas!$AH$2,BG162&lt;=Listas!$AH$3),AND(BF162&lt;=Listas!$AH$3,BG162&gt;=Listas!$AH$3)),"Programado","No programado")</f>
        <v>Programado</v>
      </c>
      <c r="BN162" s="69"/>
      <c r="BO162" s="69"/>
      <c r="BP162" s="69" t="str">
        <f t="shared" si="15"/>
        <v>Convenio firmado</v>
      </c>
      <c r="BQ162" s="69"/>
      <c r="BR162" s="69" t="str">
        <f>+IF(OR(AND(BG162&gt;Listas!$AH$3,BG162&lt;=Listas!$AH$4),AND(BF162&lt;=Listas!$AH$4,BG162&gt;=Listas!$AH$4)),"Programado","No programado")</f>
        <v>Programado</v>
      </c>
      <c r="BS162" s="69"/>
      <c r="BT162" s="69"/>
      <c r="BU162" s="69" t="str">
        <f t="shared" si="16"/>
        <v>Convenio firmado</v>
      </c>
      <c r="BV162" s="69"/>
      <c r="BW162" s="69" t="str">
        <f>IF(BG162&gt;Listas!$AH$4,"Programado","No programado")</f>
        <v>No programado</v>
      </c>
      <c r="BX162" s="69"/>
      <c r="BY162" s="69"/>
      <c r="BZ162" s="69" t="str">
        <f t="shared" si="17"/>
        <v/>
      </c>
      <c r="CA162" s="69"/>
    </row>
    <row r="163" spans="1:79" ht="61.5" customHeight="1" x14ac:dyDescent="0.25">
      <c r="A163" s="59"/>
      <c r="B163" s="26" t="s">
        <v>52</v>
      </c>
      <c r="C163" s="26" t="str">
        <f>+VLOOKUP(B163,Listas!$A$2:$B$5,2,FALSE)</f>
        <v>PerDos</v>
      </c>
      <c r="D163" s="26" t="s">
        <v>57</v>
      </c>
      <c r="E163" s="26" t="str">
        <f>+VLOOKUP(D163,Listas!$E$1:$F$11,2,FALSE)</f>
        <v>ObjCinco</v>
      </c>
      <c r="F163" s="26" t="s">
        <v>228</v>
      </c>
      <c r="G163" s="35" t="s">
        <v>662</v>
      </c>
      <c r="H163" s="35" t="s">
        <v>560</v>
      </c>
      <c r="I163" s="35" t="s">
        <v>663</v>
      </c>
      <c r="J163" s="35" t="s">
        <v>664</v>
      </c>
      <c r="K163" s="35" t="s">
        <v>665</v>
      </c>
      <c r="L163" s="35" t="s">
        <v>666</v>
      </c>
      <c r="M163" s="35" t="s">
        <v>667</v>
      </c>
      <c r="N163" s="36">
        <v>43862</v>
      </c>
      <c r="O163" s="36">
        <v>44042</v>
      </c>
      <c r="P163" s="29">
        <v>19679314.125</v>
      </c>
      <c r="Q163" s="35" t="s">
        <v>668</v>
      </c>
      <c r="R163" s="20">
        <v>50</v>
      </c>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26" t="s">
        <v>200</v>
      </c>
      <c r="AX163" s="26" t="str">
        <f>+VLOOKUP(AW163,Listas!$L$2:$M$8,2,FALSE)</f>
        <v>NA</v>
      </c>
      <c r="AY163" s="26" t="s">
        <v>200</v>
      </c>
      <c r="AZ163" s="26" t="s">
        <v>155</v>
      </c>
      <c r="BA163" s="26" t="str">
        <f>+VLOOKUP(AZ163,Listas!$AA$2:$AB$10,2,FALSE)</f>
        <v>OAJ</v>
      </c>
      <c r="BB163" s="26" t="s">
        <v>156</v>
      </c>
      <c r="BC163" s="69" t="s">
        <v>1034</v>
      </c>
      <c r="BD163" s="93"/>
      <c r="BE163" s="150">
        <v>1521106</v>
      </c>
      <c r="BF163" s="93">
        <f t="shared" si="12"/>
        <v>43862</v>
      </c>
      <c r="BG163" s="93">
        <f t="shared" si="13"/>
        <v>44042</v>
      </c>
      <c r="BH163" s="69" t="str">
        <f>+IF(OR(BG163&lt;=Listas!$AH$2,BF163&lt;=Listas!$AH$2),"Programado","No programado")</f>
        <v>Programado</v>
      </c>
      <c r="BI163" s="151" t="s">
        <v>1247</v>
      </c>
      <c r="BJ163" s="151" t="s">
        <v>1248</v>
      </c>
      <c r="BK163" s="69" t="str">
        <f t="shared" si="18"/>
        <v xml:space="preserve">Respueta de la SNR con los usuarios y contraseñas para acceder a VUR </v>
      </c>
      <c r="BL163" s="153" t="s">
        <v>1249</v>
      </c>
      <c r="BM163" s="69" t="str">
        <f>+IF(OR(AND(BG163&gt;Listas!$AH$2,BG163&lt;=Listas!$AH$3),AND(BF163&lt;=Listas!$AH$3,BG163&gt;=Listas!$AH$3)),"Programado","No programado")</f>
        <v>Programado</v>
      </c>
      <c r="BN163" s="69"/>
      <c r="BO163" s="69"/>
      <c r="BP163" s="69" t="str">
        <f t="shared" si="15"/>
        <v xml:space="preserve">Respueta de la SNR con los usuarios y contraseñas para acceder a VUR </v>
      </c>
      <c r="BQ163" s="69"/>
      <c r="BR163" s="69" t="str">
        <f>+IF(OR(AND(BG163&gt;Listas!$AH$3,BG163&lt;=Listas!$AH$4),AND(BF163&lt;=Listas!$AH$4,BG163&gt;=Listas!$AH$4)),"Programado","No programado")</f>
        <v>Programado</v>
      </c>
      <c r="BS163" s="69"/>
      <c r="BT163" s="69"/>
      <c r="BU163" s="69" t="str">
        <f t="shared" si="16"/>
        <v xml:space="preserve">Respueta de la SNR con los usuarios y contraseñas para acceder a VUR </v>
      </c>
      <c r="BV163" s="69"/>
      <c r="BW163" s="69" t="str">
        <f>IF(BG163&gt;Listas!$AH$4,"Programado","No programado")</f>
        <v>No programado</v>
      </c>
      <c r="BX163" s="69"/>
      <c r="BY163" s="69"/>
      <c r="BZ163" s="69" t="str">
        <f t="shared" si="17"/>
        <v/>
      </c>
      <c r="CA163" s="69"/>
    </row>
    <row r="164" spans="1:79" ht="61.5" customHeight="1" x14ac:dyDescent="0.25">
      <c r="A164" s="59"/>
      <c r="B164" s="26" t="s">
        <v>52</v>
      </c>
      <c r="C164" s="26" t="str">
        <f>+VLOOKUP(B164,Listas!$A$2:$B$5,2,FALSE)</f>
        <v>PerDos</v>
      </c>
      <c r="D164" s="26" t="s">
        <v>57</v>
      </c>
      <c r="E164" s="26" t="str">
        <f>+VLOOKUP(D164,Listas!$E$1:$F$11,2,FALSE)</f>
        <v>ObjCinco</v>
      </c>
      <c r="F164" s="26" t="s">
        <v>228</v>
      </c>
      <c r="G164" s="53" t="s">
        <v>690</v>
      </c>
      <c r="H164" s="35" t="s">
        <v>560</v>
      </c>
      <c r="I164" s="35" t="s">
        <v>694</v>
      </c>
      <c r="J164" s="35" t="s">
        <v>695</v>
      </c>
      <c r="K164" s="35" t="s">
        <v>696</v>
      </c>
      <c r="L164" s="35" t="s">
        <v>666</v>
      </c>
      <c r="M164" s="35" t="s">
        <v>667</v>
      </c>
      <c r="N164" s="36">
        <v>43952</v>
      </c>
      <c r="O164" s="36">
        <v>44135</v>
      </c>
      <c r="P164" s="29">
        <v>19679314.125</v>
      </c>
      <c r="Q164" s="35" t="s">
        <v>668</v>
      </c>
      <c r="R164" s="20">
        <v>50</v>
      </c>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26" t="s">
        <v>200</v>
      </c>
      <c r="AX164" s="26" t="str">
        <f>+VLOOKUP(AW164,Listas!$L$2:$M$8,2,FALSE)</f>
        <v>NA</v>
      </c>
      <c r="AY164" s="26" t="s">
        <v>200</v>
      </c>
      <c r="AZ164" s="26" t="s">
        <v>155</v>
      </c>
      <c r="BA164" s="26" t="str">
        <f>+VLOOKUP(AZ164,Listas!$AA$2:$AB$10,2,FALSE)</f>
        <v>OAJ</v>
      </c>
      <c r="BB164" s="26" t="s">
        <v>157</v>
      </c>
      <c r="BC164" s="69" t="s">
        <v>1033</v>
      </c>
      <c r="BD164" s="93"/>
      <c r="BE164" s="69"/>
      <c r="BF164" s="93">
        <f t="shared" si="12"/>
        <v>43952</v>
      </c>
      <c r="BG164" s="93">
        <f t="shared" si="13"/>
        <v>44135</v>
      </c>
      <c r="BH164" s="69" t="str">
        <f>+IF(OR(BG164&lt;=Listas!$AH$2,BF164&lt;=Listas!$AH$2),"Programado","No programado")</f>
        <v>No programado</v>
      </c>
      <c r="BI164" s="69"/>
      <c r="BJ164" s="69"/>
      <c r="BK164" s="69" t="str">
        <f t="shared" si="18"/>
        <v/>
      </c>
      <c r="BL164" s="69"/>
      <c r="BM164" s="69" t="str">
        <f>+IF(OR(AND(BG164&gt;Listas!$AH$2,BG164&lt;=Listas!$AH$3),AND(BF164&lt;=Listas!$AH$3,BG164&gt;=Listas!$AH$3)),"Programado","No programado")</f>
        <v>Programado</v>
      </c>
      <c r="BN164" s="69"/>
      <c r="BO164" s="69"/>
      <c r="BP164" s="69" t="str">
        <f t="shared" si="15"/>
        <v>Acta Comité De Sostenibilidad en la que conste la aprobación de la depuración</v>
      </c>
      <c r="BQ164" s="69"/>
      <c r="BR164" s="69" t="str">
        <f>+IF(OR(AND(BG164&gt;Listas!$AH$3,BG164&lt;=Listas!$AH$4),AND(BF164&lt;=Listas!$AH$4,BG164&gt;=Listas!$AH$4)),"Programado","No programado")</f>
        <v>Programado</v>
      </c>
      <c r="BS164" s="69"/>
      <c r="BT164" s="69"/>
      <c r="BU164" s="69" t="str">
        <f t="shared" si="16"/>
        <v>Acta Comité De Sostenibilidad en la que conste la aprobación de la depuración</v>
      </c>
      <c r="BV164" s="69"/>
      <c r="BW164" s="69" t="str">
        <f>IF(BG164&gt;Listas!$AH$4,"Programado","No programado")</f>
        <v>Programado</v>
      </c>
      <c r="BX164" s="69"/>
      <c r="BY164" s="69"/>
      <c r="BZ164" s="69" t="str">
        <f t="shared" si="17"/>
        <v>Acta Comité De Sostenibilidad en la que conste la aprobación de la depuración</v>
      </c>
      <c r="CA164" s="69"/>
    </row>
    <row r="165" spans="1:79" ht="61.5" customHeight="1" x14ac:dyDescent="0.25">
      <c r="A165" s="59"/>
      <c r="B165" s="26" t="s">
        <v>52</v>
      </c>
      <c r="C165" s="26" t="str">
        <f>+VLOOKUP(B165,Listas!$A$2:$B$5,2,FALSE)</f>
        <v>PerDos</v>
      </c>
      <c r="D165" s="26" t="s">
        <v>57</v>
      </c>
      <c r="E165" s="26" t="str">
        <f>+VLOOKUP(D165,Listas!$E$1:$F$11,2,FALSE)</f>
        <v>ObjCinco</v>
      </c>
      <c r="F165" s="26" t="s">
        <v>228</v>
      </c>
      <c r="G165" s="53" t="s">
        <v>690</v>
      </c>
      <c r="H165" s="35" t="s">
        <v>560</v>
      </c>
      <c r="I165" s="35" t="s">
        <v>691</v>
      </c>
      <c r="J165" s="35" t="s">
        <v>692</v>
      </c>
      <c r="K165" s="35" t="s">
        <v>693</v>
      </c>
      <c r="L165" s="35" t="s">
        <v>666</v>
      </c>
      <c r="M165" s="35" t="s">
        <v>667</v>
      </c>
      <c r="N165" s="36">
        <v>43862</v>
      </c>
      <c r="O165" s="36">
        <v>44012</v>
      </c>
      <c r="P165" s="29">
        <v>19679314.125</v>
      </c>
      <c r="Q165" s="35" t="s">
        <v>668</v>
      </c>
      <c r="R165" s="20">
        <v>50</v>
      </c>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26" t="s">
        <v>200</v>
      </c>
      <c r="AX165" s="26" t="str">
        <f>+VLOOKUP(AW165,Listas!$L$2:$M$8,2,FALSE)</f>
        <v>NA</v>
      </c>
      <c r="AY165" s="26" t="s">
        <v>200</v>
      </c>
      <c r="AZ165" s="26" t="s">
        <v>155</v>
      </c>
      <c r="BA165" s="26" t="str">
        <f>+VLOOKUP(AZ165,Listas!$AA$2:$AB$10,2,FALSE)</f>
        <v>OAJ</v>
      </c>
      <c r="BB165" s="26" t="s">
        <v>156</v>
      </c>
      <c r="BC165" s="69" t="s">
        <v>1034</v>
      </c>
      <c r="BD165" s="93"/>
      <c r="BE165" s="154">
        <v>1521106</v>
      </c>
      <c r="BF165" s="93">
        <f t="shared" si="12"/>
        <v>43862</v>
      </c>
      <c r="BG165" s="93">
        <f t="shared" si="13"/>
        <v>44012</v>
      </c>
      <c r="BH165" s="69" t="str">
        <f>+IF(OR(BG165&lt;=Listas!$AH$2,BF165&lt;=Listas!$AH$2),"Programado","No programado")</f>
        <v>Programado</v>
      </c>
      <c r="BI165" s="151" t="s">
        <v>1250</v>
      </c>
      <c r="BJ165" s="151" t="s">
        <v>1251</v>
      </c>
      <c r="BK165" s="69" t="str">
        <f t="shared" si="18"/>
        <v xml:space="preserve">Acta de incorporación </v>
      </c>
      <c r="BL165" s="153" t="s">
        <v>1252</v>
      </c>
      <c r="BM165" s="69" t="str">
        <f>+IF(OR(AND(BG165&gt;Listas!$AH$2,BG165&lt;=Listas!$AH$3),AND(BF165&lt;=Listas!$AH$3,BG165&gt;=Listas!$AH$3)),"Programado","No programado")</f>
        <v>Programado</v>
      </c>
      <c r="BN165" s="69"/>
      <c r="BO165" s="69"/>
      <c r="BP165" s="69" t="str">
        <f t="shared" si="15"/>
        <v xml:space="preserve">Acta de incorporación </v>
      </c>
      <c r="BQ165" s="69"/>
      <c r="BR165" s="69" t="str">
        <f>+IF(OR(AND(BG165&gt;Listas!$AH$3,BG165&lt;=Listas!$AH$4),AND(BF165&lt;=Listas!$AH$4,BG165&gt;=Listas!$AH$4)),"Programado","No programado")</f>
        <v>No programado</v>
      </c>
      <c r="BS165" s="69"/>
      <c r="BT165" s="69"/>
      <c r="BU165" s="69" t="str">
        <f t="shared" si="16"/>
        <v/>
      </c>
      <c r="BV165" s="69"/>
      <c r="BW165" s="69" t="str">
        <f>IF(BG165&gt;Listas!$AH$4,"Programado","No programado")</f>
        <v>No programado</v>
      </c>
      <c r="BX165" s="69"/>
      <c r="BY165" s="69"/>
      <c r="BZ165" s="69" t="str">
        <f t="shared" si="17"/>
        <v/>
      </c>
      <c r="CA165" s="69"/>
    </row>
    <row r="166" spans="1:79" ht="61.5" customHeight="1" x14ac:dyDescent="0.25">
      <c r="A166" s="59"/>
      <c r="B166" s="26" t="s">
        <v>52</v>
      </c>
      <c r="C166" s="26" t="str">
        <f>+VLOOKUP(B166,Listas!$A$2:$B$5,2,FALSE)</f>
        <v>PerDos</v>
      </c>
      <c r="D166" s="26" t="s">
        <v>57</v>
      </c>
      <c r="E166" s="26" t="str">
        <f>+VLOOKUP(D166,Listas!$E$1:$F$11,2,FALSE)</f>
        <v>ObjCinco</v>
      </c>
      <c r="F166" s="26" t="s">
        <v>228</v>
      </c>
      <c r="G166" s="53" t="s">
        <v>672</v>
      </c>
      <c r="H166" s="35" t="s">
        <v>560</v>
      </c>
      <c r="I166" s="35" t="s">
        <v>673</v>
      </c>
      <c r="J166" s="35" t="s">
        <v>674</v>
      </c>
      <c r="K166" s="35" t="s">
        <v>675</v>
      </c>
      <c r="L166" s="35" t="s">
        <v>666</v>
      </c>
      <c r="M166" s="35" t="s">
        <v>667</v>
      </c>
      <c r="N166" s="36">
        <v>43862</v>
      </c>
      <c r="O166" s="36">
        <v>44196</v>
      </c>
      <c r="P166" s="29">
        <v>55040564</v>
      </c>
      <c r="Q166" s="35" t="s">
        <v>676</v>
      </c>
      <c r="R166" s="20">
        <v>33</v>
      </c>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26" t="s">
        <v>200</v>
      </c>
      <c r="AX166" s="26" t="str">
        <f>+VLOOKUP(AW166,Listas!$L$2:$M$8,2,FALSE)</f>
        <v>NA</v>
      </c>
      <c r="AY166" s="26" t="s">
        <v>200</v>
      </c>
      <c r="AZ166" s="26" t="s">
        <v>155</v>
      </c>
      <c r="BA166" s="26" t="str">
        <f>+VLOOKUP(AZ166,Listas!$AA$2:$AB$10,2,FALSE)</f>
        <v>OAJ</v>
      </c>
      <c r="BB166" s="26" t="s">
        <v>156</v>
      </c>
      <c r="BC166" s="69" t="s">
        <v>1034</v>
      </c>
      <c r="BD166" s="93"/>
      <c r="BE166" s="154">
        <v>5108463</v>
      </c>
      <c r="BF166" s="93">
        <f t="shared" si="12"/>
        <v>43862</v>
      </c>
      <c r="BG166" s="93">
        <f t="shared" si="13"/>
        <v>44196</v>
      </c>
      <c r="BH166" s="69" t="str">
        <f>+IF(OR(BG166&lt;=Listas!$AH$2,BF166&lt;=Listas!$AH$2),"Programado","No programado")</f>
        <v>Programado</v>
      </c>
      <c r="BI166" s="151" t="s">
        <v>1253</v>
      </c>
      <c r="BJ166" s="151" t="s">
        <v>1254</v>
      </c>
      <c r="BK166" s="69" t="str">
        <f t="shared" si="18"/>
        <v xml:space="preserve">Informe trimestral sobre los terceros poseedores de bienes inmuebles.  </v>
      </c>
      <c r="BL166" s="153" t="s">
        <v>1255</v>
      </c>
      <c r="BM166" s="69" t="str">
        <f>+IF(OR(AND(BG166&gt;Listas!$AH$2,BG166&lt;=Listas!$AH$3),AND(BF166&lt;=Listas!$AH$3,BG166&gt;=Listas!$AH$3)),"Programado","No programado")</f>
        <v>Programado</v>
      </c>
      <c r="BN166" s="69"/>
      <c r="BO166" s="69"/>
      <c r="BP166" s="69" t="str">
        <f t="shared" si="15"/>
        <v xml:space="preserve">Informe trimestral sobre los terceros poseedores de bienes inmuebles.  </v>
      </c>
      <c r="BQ166" s="69"/>
      <c r="BR166" s="69" t="str">
        <f>+IF(OR(AND(BG166&gt;Listas!$AH$3,BG166&lt;=Listas!$AH$4),AND(BF166&lt;=Listas!$AH$4,BG166&gt;=Listas!$AH$4)),"Programado","No programado")</f>
        <v>Programado</v>
      </c>
      <c r="BS166" s="69"/>
      <c r="BT166" s="69"/>
      <c r="BU166" s="69" t="str">
        <f t="shared" si="16"/>
        <v xml:space="preserve">Informe trimestral sobre los terceros poseedores de bienes inmuebles.  </v>
      </c>
      <c r="BV166" s="69"/>
      <c r="BW166" s="69" t="str">
        <f>IF(BG166&gt;Listas!$AH$4,"Programado","No programado")</f>
        <v>Programado</v>
      </c>
      <c r="BX166" s="69"/>
      <c r="BY166" s="69"/>
      <c r="BZ166" s="69" t="str">
        <f t="shared" si="17"/>
        <v xml:space="preserve">Informe trimestral sobre los terceros poseedores de bienes inmuebles.  </v>
      </c>
      <c r="CA166" s="69"/>
    </row>
    <row r="167" spans="1:79" ht="61.5" customHeight="1" x14ac:dyDescent="0.25">
      <c r="A167" s="59"/>
      <c r="B167" s="26" t="s">
        <v>52</v>
      </c>
      <c r="C167" s="26" t="str">
        <f>+VLOOKUP(B167,Listas!$A$2:$B$5,2,FALSE)</f>
        <v>PerDos</v>
      </c>
      <c r="D167" s="26" t="s">
        <v>57</v>
      </c>
      <c r="E167" s="26" t="str">
        <f>+VLOOKUP(D167,Listas!$E$1:$F$11,2,FALSE)</f>
        <v>ObjCinco</v>
      </c>
      <c r="F167" s="26" t="s">
        <v>228</v>
      </c>
      <c r="G167" s="54" t="s">
        <v>672</v>
      </c>
      <c r="H167" s="26" t="s">
        <v>560</v>
      </c>
      <c r="I167" s="53" t="s">
        <v>677</v>
      </c>
      <c r="J167" s="53" t="s">
        <v>678</v>
      </c>
      <c r="K167" s="53" t="s">
        <v>679</v>
      </c>
      <c r="L167" s="53" t="s">
        <v>666</v>
      </c>
      <c r="M167" s="53" t="s">
        <v>667</v>
      </c>
      <c r="N167" s="52">
        <v>43862</v>
      </c>
      <c r="O167" s="52">
        <v>44196</v>
      </c>
      <c r="P167" s="29">
        <v>19679314.125</v>
      </c>
      <c r="Q167" s="53" t="s">
        <v>668</v>
      </c>
      <c r="R167" s="20">
        <v>33</v>
      </c>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26" t="s">
        <v>200</v>
      </c>
      <c r="AX167" s="26" t="str">
        <f>+VLOOKUP(AW167,Listas!$L$2:$M$8,2,FALSE)</f>
        <v>NA</v>
      </c>
      <c r="AY167" s="26" t="s">
        <v>200</v>
      </c>
      <c r="AZ167" s="26" t="s">
        <v>155</v>
      </c>
      <c r="BA167" s="26" t="str">
        <f>+VLOOKUP(AZ167,Listas!$AA$2:$AB$10,2,FALSE)</f>
        <v>OAJ</v>
      </c>
      <c r="BB167" s="26" t="s">
        <v>156</v>
      </c>
      <c r="BC167" s="69" t="s">
        <v>1034</v>
      </c>
      <c r="BD167" s="93"/>
      <c r="BE167" s="154">
        <v>1521106</v>
      </c>
      <c r="BF167" s="93">
        <f t="shared" si="12"/>
        <v>43862</v>
      </c>
      <c r="BG167" s="93">
        <f t="shared" si="13"/>
        <v>44196</v>
      </c>
      <c r="BH167" s="69" t="str">
        <f>+IF(OR(BG167&lt;=Listas!$AH$2,BF167&lt;=Listas!$AH$2),"Programado","No programado")</f>
        <v>Programado</v>
      </c>
      <c r="BI167" s="151" t="s">
        <v>1256</v>
      </c>
      <c r="BJ167" s="69"/>
      <c r="BK167" s="69" t="str">
        <f t="shared" si="18"/>
        <v>Informe con los criterios de priorización definidos</v>
      </c>
      <c r="BL167" s="153" t="s">
        <v>1257</v>
      </c>
      <c r="BM167" s="69" t="str">
        <f>+IF(OR(AND(BG167&gt;Listas!$AH$2,BG167&lt;=Listas!$AH$3),AND(BF167&lt;=Listas!$AH$3,BG167&gt;=Listas!$AH$3)),"Programado","No programado")</f>
        <v>Programado</v>
      </c>
      <c r="BN167" s="69"/>
      <c r="BO167" s="69"/>
      <c r="BP167" s="69" t="str">
        <f t="shared" si="15"/>
        <v>Informe con los criterios de priorización definidos</v>
      </c>
      <c r="BQ167" s="69"/>
      <c r="BR167" s="69" t="str">
        <f>+IF(OR(AND(BG167&gt;Listas!$AH$3,BG167&lt;=Listas!$AH$4),AND(BF167&lt;=Listas!$AH$4,BG167&gt;=Listas!$AH$4)),"Programado","No programado")</f>
        <v>Programado</v>
      </c>
      <c r="BS167" s="69"/>
      <c r="BT167" s="69"/>
      <c r="BU167" s="69" t="str">
        <f t="shared" si="16"/>
        <v>Informe con los criterios de priorización definidos</v>
      </c>
      <c r="BV167" s="69"/>
      <c r="BW167" s="69" t="str">
        <f>IF(BG167&gt;Listas!$AH$4,"Programado","No programado")</f>
        <v>Programado</v>
      </c>
      <c r="BX167" s="69"/>
      <c r="BY167" s="69"/>
      <c r="BZ167" s="69" t="str">
        <f t="shared" si="17"/>
        <v>Informe con los criterios de priorización definidos</v>
      </c>
      <c r="CA167" s="69"/>
    </row>
    <row r="168" spans="1:79" ht="61.5" customHeight="1" x14ac:dyDescent="0.25">
      <c r="A168" s="59"/>
      <c r="B168" s="26" t="s">
        <v>52</v>
      </c>
      <c r="C168" s="26" t="str">
        <f>+VLOOKUP(B168,Listas!$A$2:$B$5,2,FALSE)</f>
        <v>PerDos</v>
      </c>
      <c r="D168" s="26" t="s">
        <v>57</v>
      </c>
      <c r="E168" s="26" t="str">
        <f>+VLOOKUP(D168,Listas!$E$1:$F$11,2,FALSE)</f>
        <v>ObjCinco</v>
      </c>
      <c r="F168" s="26" t="s">
        <v>228</v>
      </c>
      <c r="G168" s="54" t="s">
        <v>672</v>
      </c>
      <c r="H168" s="26" t="s">
        <v>560</v>
      </c>
      <c r="I168" s="53" t="s">
        <v>680</v>
      </c>
      <c r="J168" s="53" t="s">
        <v>681</v>
      </c>
      <c r="K168" s="53" t="s">
        <v>682</v>
      </c>
      <c r="L168" s="53" t="s">
        <v>666</v>
      </c>
      <c r="M168" s="53" t="s">
        <v>667</v>
      </c>
      <c r="N168" s="52">
        <v>43862</v>
      </c>
      <c r="O168" s="52">
        <v>43951</v>
      </c>
      <c r="P168" s="29">
        <v>19679314.125</v>
      </c>
      <c r="Q168" s="53" t="s">
        <v>668</v>
      </c>
      <c r="R168" s="20">
        <v>34</v>
      </c>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26" t="s">
        <v>200</v>
      </c>
      <c r="AX168" s="26" t="str">
        <f>+VLOOKUP(AW168,Listas!$L$2:$M$8,2,FALSE)</f>
        <v>NA</v>
      </c>
      <c r="AY168" s="26" t="s">
        <v>200</v>
      </c>
      <c r="AZ168" s="26" t="s">
        <v>155</v>
      </c>
      <c r="BA168" s="26" t="str">
        <f>+VLOOKUP(AZ168,Listas!$AA$2:$AB$10,2,FALSE)</f>
        <v>OAJ</v>
      </c>
      <c r="BB168" s="26" t="s">
        <v>156</v>
      </c>
      <c r="BC168" s="69" t="s">
        <v>1034</v>
      </c>
      <c r="BD168" s="93"/>
      <c r="BE168" s="154">
        <v>1521106</v>
      </c>
      <c r="BF168" s="93">
        <f t="shared" si="12"/>
        <v>43862</v>
      </c>
      <c r="BG168" s="93">
        <f t="shared" si="13"/>
        <v>43951</v>
      </c>
      <c r="BH168" s="69" t="str">
        <f>+IF(OR(BG168&lt;=Listas!$AH$2,BF168&lt;=Listas!$AH$2),"Programado","No programado")</f>
        <v>Programado</v>
      </c>
      <c r="BI168" s="151" t="s">
        <v>1258</v>
      </c>
      <c r="BJ168" s="151" t="s">
        <v>1259</v>
      </c>
      <c r="BK168" s="69" t="str">
        <f t="shared" si="18"/>
        <v>Propuesta de modicifación del reglamento interno de cartera, presentada al Comité asignado</v>
      </c>
      <c r="BL168" s="156" t="s">
        <v>1260</v>
      </c>
      <c r="BM168" s="69" t="str">
        <f>+IF(OR(AND(BG168&gt;Listas!$AH$2,BG168&lt;=Listas!$AH$3),AND(BF168&lt;=Listas!$AH$3,BG168&gt;=Listas!$AH$3)),"Programado","No programado")</f>
        <v>Programado</v>
      </c>
      <c r="BN168" s="69"/>
      <c r="BO168" s="69"/>
      <c r="BP168" s="69" t="str">
        <f t="shared" si="15"/>
        <v>Propuesta de modicifación del reglamento interno de cartera, presentada al Comité asignado</v>
      </c>
      <c r="BQ168" s="69"/>
      <c r="BR168" s="69" t="str">
        <f>+IF(OR(AND(BG168&gt;Listas!$AH$3,BG168&lt;=Listas!$AH$4),AND(BF168&lt;=Listas!$AH$4,BG168&gt;=Listas!$AH$4)),"Programado","No programado")</f>
        <v>No programado</v>
      </c>
      <c r="BS168" s="69"/>
      <c r="BT168" s="69"/>
      <c r="BU168" s="69" t="str">
        <f t="shared" si="16"/>
        <v/>
      </c>
      <c r="BV168" s="69"/>
      <c r="BW168" s="69" t="str">
        <f>IF(BG168&gt;Listas!$AH$4,"Programado","No programado")</f>
        <v>No programado</v>
      </c>
      <c r="BX168" s="69"/>
      <c r="BY168" s="69"/>
      <c r="BZ168" s="69" t="str">
        <f t="shared" si="17"/>
        <v/>
      </c>
      <c r="CA168" s="69"/>
    </row>
    <row r="169" spans="1:79" ht="61.5" customHeight="1" x14ac:dyDescent="0.25">
      <c r="A169" s="59"/>
      <c r="B169" s="26" t="s">
        <v>52</v>
      </c>
      <c r="C169" s="26" t="str">
        <f>+VLOOKUP(B169,Listas!$A$2:$B$5,2,FALSE)</f>
        <v>PerDos</v>
      </c>
      <c r="D169" s="26" t="s">
        <v>57</v>
      </c>
      <c r="E169" s="26" t="str">
        <f>+VLOOKUP(D169,Listas!$E$1:$F$11,2,FALSE)</f>
        <v>ObjCinco</v>
      </c>
      <c r="F169" s="26" t="s">
        <v>228</v>
      </c>
      <c r="G169" s="54" t="s">
        <v>714</v>
      </c>
      <c r="H169" s="26" t="s">
        <v>957</v>
      </c>
      <c r="I169" s="53" t="s">
        <v>715</v>
      </c>
      <c r="J169" s="53" t="s">
        <v>716</v>
      </c>
      <c r="K169" s="53" t="s">
        <v>717</v>
      </c>
      <c r="L169" s="53" t="s">
        <v>958</v>
      </c>
      <c r="M169" s="53" t="s">
        <v>980</v>
      </c>
      <c r="N169" s="52">
        <v>43862</v>
      </c>
      <c r="O169" s="52">
        <v>44196</v>
      </c>
      <c r="P169" s="29"/>
      <c r="Q169" s="53" t="s">
        <v>606</v>
      </c>
      <c r="R169" s="20">
        <v>20</v>
      </c>
      <c r="S169" s="48"/>
      <c r="T169" s="48"/>
      <c r="U169" s="48"/>
      <c r="V169" s="48"/>
      <c r="W169" s="48"/>
      <c r="X169" s="48" t="s">
        <v>248</v>
      </c>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26" t="s">
        <v>200</v>
      </c>
      <c r="AX169" s="26" t="str">
        <f>+VLOOKUP(AW169,Listas!$L$2:$M$8,2,FALSE)</f>
        <v>NA</v>
      </c>
      <c r="AY169" s="26" t="s">
        <v>200</v>
      </c>
      <c r="AZ169" s="26" t="s">
        <v>139</v>
      </c>
      <c r="BA169" s="26" t="str">
        <f>+VLOOKUP(AZ169,Listas!$AA$2:$AB$10,2,FALSE)</f>
        <v>DLG</v>
      </c>
      <c r="BB169" s="26" t="s">
        <v>143</v>
      </c>
      <c r="BC169" s="69" t="s">
        <v>1034</v>
      </c>
      <c r="BD169" s="69"/>
      <c r="BE169" s="69"/>
      <c r="BF169" s="93">
        <f t="shared" si="12"/>
        <v>43862</v>
      </c>
      <c r="BG169" s="93">
        <f t="shared" si="13"/>
        <v>44196</v>
      </c>
      <c r="BH169" s="69" t="str">
        <f>+IF(OR(BG169&lt;=Listas!$AH$2,BF169&lt;=Listas!$AH$2),"Programado","No programado")</f>
        <v>Programado</v>
      </c>
      <c r="BI169" s="175" t="s">
        <v>1448</v>
      </c>
      <c r="BJ169" s="175"/>
      <c r="BK169" s="175" t="str">
        <f t="shared" si="18"/>
        <v>Actas y/o planillas de mesas de trabajo programadas por Minsalud</v>
      </c>
      <c r="BL169" s="175"/>
      <c r="BM169" s="69" t="str">
        <f>+IF(OR(AND(BG169&gt;Listas!$AH$2,BG169&lt;=Listas!$AH$3),AND(BF169&lt;=Listas!$AH$3,BG169&gt;=Listas!$AH$3)),"Programado","No programado")</f>
        <v>Programado</v>
      </c>
      <c r="BN169" s="69"/>
      <c r="BO169" s="69"/>
      <c r="BP169" s="69" t="str">
        <f t="shared" si="15"/>
        <v>Actas y/o planillas de mesas de trabajo programadas por Minsalud</v>
      </c>
      <c r="BQ169" s="69"/>
      <c r="BR169" s="69" t="str">
        <f>+IF(OR(AND(BG169&gt;Listas!$AH$3,BG169&lt;=Listas!$AH$4),AND(BF169&lt;=Listas!$AH$4,BG169&gt;=Listas!$AH$4)),"Programado","No programado")</f>
        <v>Programado</v>
      </c>
      <c r="BS169" s="69"/>
      <c r="BT169" s="69"/>
      <c r="BU169" s="69" t="str">
        <f t="shared" si="16"/>
        <v>Actas y/o planillas de mesas de trabajo programadas por Minsalud</v>
      </c>
      <c r="BV169" s="69"/>
      <c r="BW169" s="69" t="str">
        <f>IF(BG169&gt;Listas!$AH$4,"Programado","No programado")</f>
        <v>Programado</v>
      </c>
      <c r="BX169" s="69"/>
      <c r="BY169" s="69"/>
      <c r="BZ169" s="69" t="str">
        <f t="shared" si="17"/>
        <v>Actas y/o planillas de mesas de trabajo programadas por Minsalud</v>
      </c>
      <c r="CA169" s="69"/>
    </row>
    <row r="170" spans="1:79" ht="61.5" customHeight="1" x14ac:dyDescent="0.25">
      <c r="A170" s="59"/>
      <c r="B170" s="26" t="s">
        <v>52</v>
      </c>
      <c r="C170" s="26" t="str">
        <f>+VLOOKUP(B170,Listas!$A$2:$B$5,2,FALSE)</f>
        <v>PerDos</v>
      </c>
      <c r="D170" s="26" t="s">
        <v>57</v>
      </c>
      <c r="E170" s="26" t="str">
        <f>+VLOOKUP(D170,Listas!$E$1:$F$11,2,FALSE)</f>
        <v>ObjCinco</v>
      </c>
      <c r="F170" s="26" t="s">
        <v>228</v>
      </c>
      <c r="G170" s="54" t="s">
        <v>714</v>
      </c>
      <c r="H170" s="26" t="s">
        <v>957</v>
      </c>
      <c r="I170" s="53" t="s">
        <v>718</v>
      </c>
      <c r="J170" s="53" t="s">
        <v>719</v>
      </c>
      <c r="K170" s="53" t="s">
        <v>720</v>
      </c>
      <c r="L170" s="53" t="s">
        <v>958</v>
      </c>
      <c r="M170" s="53" t="s">
        <v>980</v>
      </c>
      <c r="N170" s="52">
        <v>43862</v>
      </c>
      <c r="O170" s="52">
        <v>44196</v>
      </c>
      <c r="P170" s="29"/>
      <c r="Q170" s="53" t="s">
        <v>606</v>
      </c>
      <c r="R170" s="20">
        <v>30</v>
      </c>
      <c r="S170" s="48"/>
      <c r="T170" s="48"/>
      <c r="U170" s="48"/>
      <c r="V170" s="48"/>
      <c r="W170" s="48"/>
      <c r="X170" s="48" t="s">
        <v>248</v>
      </c>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26" t="s">
        <v>200</v>
      </c>
      <c r="AX170" s="26" t="str">
        <f>+VLOOKUP(AW170,Listas!$L$2:$M$8,2,FALSE)</f>
        <v>NA</v>
      </c>
      <c r="AY170" s="26" t="s">
        <v>200</v>
      </c>
      <c r="AZ170" s="26" t="s">
        <v>139</v>
      </c>
      <c r="BA170" s="26" t="str">
        <f>+VLOOKUP(AZ170,Listas!$AA$2:$AB$10,2,FALSE)</f>
        <v>DLG</v>
      </c>
      <c r="BB170" s="26" t="s">
        <v>143</v>
      </c>
      <c r="BC170" s="175" t="s">
        <v>1034</v>
      </c>
      <c r="BD170" s="69"/>
      <c r="BE170" s="69"/>
      <c r="BF170" s="93">
        <f t="shared" si="12"/>
        <v>43862</v>
      </c>
      <c r="BG170" s="93">
        <f t="shared" si="13"/>
        <v>44196</v>
      </c>
      <c r="BH170" s="69" t="str">
        <f>+IF(OR(BG170&lt;=Listas!$AH$2,BF170&lt;=Listas!$AH$2),"Programado","No programado")</f>
        <v>Programado</v>
      </c>
      <c r="BI170" s="175" t="s">
        <v>1449</v>
      </c>
      <c r="BJ170" s="175"/>
      <c r="BK170" s="175" t="str">
        <f t="shared" si="18"/>
        <v>Información de la liquidación de los afiliados al régimen subsidiado y cruces solicitados por el Minsalud, DNP, UGPP y organismos de control</v>
      </c>
      <c r="BL170" s="175"/>
      <c r="BM170" s="69" t="str">
        <f>+IF(OR(AND(BG170&gt;Listas!$AH$2,BG170&lt;=Listas!$AH$3),AND(BF170&lt;=Listas!$AH$3,BG170&gt;=Listas!$AH$3)),"Programado","No programado")</f>
        <v>Programado</v>
      </c>
      <c r="BN170" s="69"/>
      <c r="BO170" s="69"/>
      <c r="BP170" s="69" t="str">
        <f t="shared" si="15"/>
        <v>Información de la liquidación de los afiliados al régimen subsidiado y cruces solicitados por el Minsalud, DNP, UGPP y organismos de control</v>
      </c>
      <c r="BQ170" s="69"/>
      <c r="BR170" s="69" t="str">
        <f>+IF(OR(AND(BG170&gt;Listas!$AH$3,BG170&lt;=Listas!$AH$4),AND(BF170&lt;=Listas!$AH$4,BG170&gt;=Listas!$AH$4)),"Programado","No programado")</f>
        <v>Programado</v>
      </c>
      <c r="BS170" s="69"/>
      <c r="BT170" s="69"/>
      <c r="BU170" s="69" t="str">
        <f t="shared" si="16"/>
        <v>Información de la liquidación de los afiliados al régimen subsidiado y cruces solicitados por el Minsalud, DNP, UGPP y organismos de control</v>
      </c>
      <c r="BV170" s="69"/>
      <c r="BW170" s="69" t="str">
        <f>IF(BG170&gt;Listas!$AH$4,"Programado","No programado")</f>
        <v>Programado</v>
      </c>
      <c r="BX170" s="69"/>
      <c r="BY170" s="69"/>
      <c r="BZ170" s="69" t="str">
        <f t="shared" si="17"/>
        <v>Información de la liquidación de los afiliados al régimen subsidiado y cruces solicitados por el Minsalud, DNP, UGPP y organismos de control</v>
      </c>
      <c r="CA170" s="69"/>
    </row>
    <row r="171" spans="1:79" ht="61.5" customHeight="1" x14ac:dyDescent="0.25">
      <c r="A171" s="59"/>
      <c r="B171" s="26" t="s">
        <v>52</v>
      </c>
      <c r="C171" s="26" t="str">
        <f>+VLOOKUP(B171,Listas!$A$2:$B$5,2,FALSE)</f>
        <v>PerDos</v>
      </c>
      <c r="D171" s="26" t="s">
        <v>57</v>
      </c>
      <c r="E171" s="26" t="str">
        <f>+VLOOKUP(D171,Listas!$E$1:$F$11,2,FALSE)</f>
        <v>ObjCinco</v>
      </c>
      <c r="F171" s="26" t="s">
        <v>228</v>
      </c>
      <c r="G171" s="54" t="s">
        <v>714</v>
      </c>
      <c r="H171" s="26" t="s">
        <v>957</v>
      </c>
      <c r="I171" s="53" t="s">
        <v>724</v>
      </c>
      <c r="J171" s="53" t="s">
        <v>725</v>
      </c>
      <c r="K171" s="54" t="s">
        <v>726</v>
      </c>
      <c r="L171" s="53" t="s">
        <v>958</v>
      </c>
      <c r="M171" s="53" t="s">
        <v>980</v>
      </c>
      <c r="N171" s="52">
        <v>43862</v>
      </c>
      <c r="O171" s="52">
        <v>44196</v>
      </c>
      <c r="P171" s="29"/>
      <c r="Q171" s="53" t="s">
        <v>606</v>
      </c>
      <c r="R171" s="20">
        <v>30</v>
      </c>
      <c r="S171" s="48"/>
      <c r="T171" s="48"/>
      <c r="U171" s="48"/>
      <c r="V171" s="48"/>
      <c r="W171" s="48"/>
      <c r="X171" s="48" t="s">
        <v>248</v>
      </c>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26" t="s">
        <v>200</v>
      </c>
      <c r="AX171" s="26" t="str">
        <f>+VLOOKUP(AW171,Listas!$L$2:$M$8,2,FALSE)</f>
        <v>NA</v>
      </c>
      <c r="AY171" s="26" t="s">
        <v>200</v>
      </c>
      <c r="AZ171" s="26" t="s">
        <v>139</v>
      </c>
      <c r="BA171" s="26" t="str">
        <f>+VLOOKUP(AZ171,Listas!$AA$2:$AB$10,2,FALSE)</f>
        <v>DLG</v>
      </c>
      <c r="BB171" s="26" t="s">
        <v>143</v>
      </c>
      <c r="BC171" s="175" t="s">
        <v>1034</v>
      </c>
      <c r="BD171" s="69"/>
      <c r="BE171" s="69"/>
      <c r="BF171" s="93">
        <f t="shared" si="12"/>
        <v>43862</v>
      </c>
      <c r="BG171" s="93">
        <f t="shared" si="13"/>
        <v>44196</v>
      </c>
      <c r="BH171" s="69" t="str">
        <f>+IF(OR(BG171&lt;=Listas!$AH$2,BF171&lt;=Listas!$AH$2),"Programado","No programado")</f>
        <v>Programado</v>
      </c>
      <c r="BI171" s="153" t="s">
        <v>1450</v>
      </c>
      <c r="BJ171" s="175"/>
      <c r="BK171" s="175" t="str">
        <f t="shared" si="18"/>
        <v>Información como insumo para que las entidades territoriales apliquen el debido proceso respecto a la permanencia o exclusión de la población beneficiaria del régimen subsidiado con presunta capacidad de pago.</v>
      </c>
      <c r="BL171" s="175"/>
      <c r="BM171" s="69" t="str">
        <f>+IF(OR(AND(BG171&gt;Listas!$AH$2,BG171&lt;=Listas!$AH$3),AND(BF171&lt;=Listas!$AH$3,BG171&gt;=Listas!$AH$3)),"Programado","No programado")</f>
        <v>Programado</v>
      </c>
      <c r="BN171" s="69"/>
      <c r="BO171" s="69"/>
      <c r="BP171" s="69" t="str">
        <f t="shared" si="15"/>
        <v>Información como insumo para que las entidades territoriales apliquen el debido proceso respecto a la permanencia o exclusión de la población beneficiaria del régimen subsidiado con presunta capacidad de pago.</v>
      </c>
      <c r="BQ171" s="69"/>
      <c r="BR171" s="69" t="str">
        <f>+IF(OR(AND(BG171&gt;Listas!$AH$3,BG171&lt;=Listas!$AH$4),AND(BF171&lt;=Listas!$AH$4,BG171&gt;=Listas!$AH$4)),"Programado","No programado")</f>
        <v>Programado</v>
      </c>
      <c r="BS171" s="69"/>
      <c r="BT171" s="69"/>
      <c r="BU171" s="69" t="str">
        <f t="shared" si="16"/>
        <v>Información como insumo para que las entidades territoriales apliquen el debido proceso respecto a la permanencia o exclusión de la población beneficiaria del régimen subsidiado con presunta capacidad de pago.</v>
      </c>
      <c r="BV171" s="69"/>
      <c r="BW171" s="69" t="str">
        <f>IF(BG171&gt;Listas!$AH$4,"Programado","No programado")</f>
        <v>Programado</v>
      </c>
      <c r="BX171" s="69"/>
      <c r="BY171" s="69"/>
      <c r="BZ171" s="69" t="str">
        <f t="shared" si="17"/>
        <v>Información como insumo para que las entidades territoriales apliquen el debido proceso respecto a la permanencia o exclusión de la población beneficiaria del régimen subsidiado con presunta capacidad de pago.</v>
      </c>
      <c r="CA171" s="69"/>
    </row>
    <row r="172" spans="1:79" ht="61.5" customHeight="1" x14ac:dyDescent="0.25">
      <c r="A172" s="59"/>
      <c r="B172" s="26" t="s">
        <v>52</v>
      </c>
      <c r="C172" s="26" t="str">
        <f>+VLOOKUP(B172,Listas!$A$2:$B$5,2,FALSE)</f>
        <v>PerDos</v>
      </c>
      <c r="D172" s="26" t="s">
        <v>57</v>
      </c>
      <c r="E172" s="26" t="str">
        <f>+VLOOKUP(D172,Listas!$E$1:$F$11,2,FALSE)</f>
        <v>ObjCinco</v>
      </c>
      <c r="F172" s="26" t="s">
        <v>228</v>
      </c>
      <c r="G172" s="54" t="s">
        <v>714</v>
      </c>
      <c r="H172" s="26" t="s">
        <v>957</v>
      </c>
      <c r="I172" s="53" t="s">
        <v>721</v>
      </c>
      <c r="J172" s="53" t="s">
        <v>722</v>
      </c>
      <c r="K172" s="54" t="s">
        <v>723</v>
      </c>
      <c r="L172" s="53" t="s">
        <v>958</v>
      </c>
      <c r="M172" s="53" t="s">
        <v>980</v>
      </c>
      <c r="N172" s="52">
        <v>43862</v>
      </c>
      <c r="O172" s="52">
        <v>44196</v>
      </c>
      <c r="P172" s="29"/>
      <c r="Q172" s="53" t="s">
        <v>606</v>
      </c>
      <c r="R172" s="20">
        <v>20</v>
      </c>
      <c r="S172" s="48"/>
      <c r="T172" s="48"/>
      <c r="U172" s="48"/>
      <c r="V172" s="48"/>
      <c r="W172" s="48"/>
      <c r="X172" s="48" t="s">
        <v>248</v>
      </c>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26" t="s">
        <v>200</v>
      </c>
      <c r="AX172" s="26" t="str">
        <f>+VLOOKUP(AW172,Listas!$L$2:$M$8,2,FALSE)</f>
        <v>NA</v>
      </c>
      <c r="AY172" s="26" t="s">
        <v>200</v>
      </c>
      <c r="AZ172" s="26" t="s">
        <v>139</v>
      </c>
      <c r="BA172" s="26" t="str">
        <f>+VLOOKUP(AZ172,Listas!$AA$2:$AB$10,2,FALSE)</f>
        <v>DLG</v>
      </c>
      <c r="BB172" s="26" t="s">
        <v>143</v>
      </c>
      <c r="BC172" s="175" t="s">
        <v>1034</v>
      </c>
      <c r="BD172" s="69"/>
      <c r="BE172" s="69"/>
      <c r="BF172" s="93">
        <f t="shared" si="12"/>
        <v>43862</v>
      </c>
      <c r="BG172" s="93">
        <f t="shared" si="13"/>
        <v>44196</v>
      </c>
      <c r="BH172" s="69" t="str">
        <f>+IF(OR(BG172&lt;=Listas!$AH$2,BF172&lt;=Listas!$AH$2),"Programado","No programado")</f>
        <v>Programado</v>
      </c>
      <c r="BI172" s="153" t="s">
        <v>1451</v>
      </c>
      <c r="BJ172" s="175"/>
      <c r="BK172" s="175" t="str">
        <f t="shared" si="18"/>
        <v>Informe de seguimiento del comportamiento de los afiliados al régimen subsidiado con presunta capacidad de pago</v>
      </c>
      <c r="BL172" s="175"/>
      <c r="BM172" s="69" t="str">
        <f>+IF(OR(AND(BG172&gt;Listas!$AH$2,BG172&lt;=Listas!$AH$3),AND(BF172&lt;=Listas!$AH$3,BG172&gt;=Listas!$AH$3)),"Programado","No programado")</f>
        <v>Programado</v>
      </c>
      <c r="BN172" s="69"/>
      <c r="BO172" s="69"/>
      <c r="BP172" s="69" t="str">
        <f t="shared" si="15"/>
        <v>Informe de seguimiento del comportamiento de los afiliados al régimen subsidiado con presunta capacidad de pago</v>
      </c>
      <c r="BQ172" s="69"/>
      <c r="BR172" s="69" t="str">
        <f>+IF(OR(AND(BG172&gt;Listas!$AH$3,BG172&lt;=Listas!$AH$4),AND(BF172&lt;=Listas!$AH$4,BG172&gt;=Listas!$AH$4)),"Programado","No programado")</f>
        <v>Programado</v>
      </c>
      <c r="BS172" s="69"/>
      <c r="BT172" s="69"/>
      <c r="BU172" s="69" t="str">
        <f t="shared" si="16"/>
        <v>Informe de seguimiento del comportamiento de los afiliados al régimen subsidiado con presunta capacidad de pago</v>
      </c>
      <c r="BV172" s="69"/>
      <c r="BW172" s="69" t="str">
        <f>IF(BG172&gt;Listas!$AH$4,"Programado","No programado")</f>
        <v>Programado</v>
      </c>
      <c r="BX172" s="69"/>
      <c r="BY172" s="69"/>
      <c r="BZ172" s="69" t="str">
        <f t="shared" si="17"/>
        <v>Informe de seguimiento del comportamiento de los afiliados al régimen subsidiado con presunta capacidad de pago</v>
      </c>
      <c r="CA172" s="69"/>
    </row>
    <row r="173" spans="1:79" ht="61.5" customHeight="1" x14ac:dyDescent="0.25">
      <c r="A173" s="59"/>
      <c r="B173" s="26" t="s">
        <v>52</v>
      </c>
      <c r="C173" s="26" t="str">
        <f>+VLOOKUP(B173,Listas!$A$2:$B$5,2,FALSE)</f>
        <v>PerDos</v>
      </c>
      <c r="D173" s="26" t="s">
        <v>57</v>
      </c>
      <c r="E173" s="26" t="str">
        <f>+VLOOKUP(D173,Listas!$E$1:$F$11,2,FALSE)</f>
        <v>ObjCinco</v>
      </c>
      <c r="F173" s="26" t="s">
        <v>228</v>
      </c>
      <c r="G173" s="54" t="s">
        <v>697</v>
      </c>
      <c r="H173" s="26" t="s">
        <v>957</v>
      </c>
      <c r="I173" s="53" t="s">
        <v>698</v>
      </c>
      <c r="J173" s="53" t="s">
        <v>699</v>
      </c>
      <c r="K173" s="53" t="s">
        <v>700</v>
      </c>
      <c r="L173" s="53" t="s">
        <v>958</v>
      </c>
      <c r="M173" s="53" t="s">
        <v>964</v>
      </c>
      <c r="N173" s="52">
        <v>43850</v>
      </c>
      <c r="O173" s="52">
        <v>44196</v>
      </c>
      <c r="P173" s="29"/>
      <c r="Q173" s="53" t="s">
        <v>606</v>
      </c>
      <c r="R173" s="20">
        <v>30</v>
      </c>
      <c r="S173" s="48"/>
      <c r="T173" s="48"/>
      <c r="U173" s="48"/>
      <c r="V173" s="48"/>
      <c r="W173" s="48"/>
      <c r="X173" s="48" t="s">
        <v>248</v>
      </c>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26" t="s">
        <v>200</v>
      </c>
      <c r="AX173" s="26" t="str">
        <f>+VLOOKUP(AW173,Listas!$L$2:$M$8,2,FALSE)</f>
        <v>NA</v>
      </c>
      <c r="AY173" s="26" t="s">
        <v>200</v>
      </c>
      <c r="AZ173" s="26" t="s">
        <v>139</v>
      </c>
      <c r="BA173" s="26" t="str">
        <f>+VLOOKUP(AZ173,Listas!$AA$2:$AB$10,2,FALSE)</f>
        <v>DLG</v>
      </c>
      <c r="BB173" s="26" t="s">
        <v>141</v>
      </c>
      <c r="BC173" s="175" t="s">
        <v>1034</v>
      </c>
      <c r="BD173" s="69"/>
      <c r="BE173" s="69"/>
      <c r="BF173" s="93">
        <f t="shared" si="12"/>
        <v>43850</v>
      </c>
      <c r="BG173" s="93">
        <f t="shared" si="13"/>
        <v>44196</v>
      </c>
      <c r="BH173" s="69" t="str">
        <f>+IF(OR(BG173&lt;=Listas!$AH$2,BF173&lt;=Listas!$AH$2),"Programado","No programado")</f>
        <v>Programado</v>
      </c>
      <c r="BI173" s="153" t="s">
        <v>1452</v>
      </c>
      <c r="BJ173" s="175"/>
      <c r="BK173" s="175" t="str">
        <f t="shared" si="18"/>
        <v>Proyecto de Decreto presentado al Minsalud que permita simplificar el proceso de compensación y sus procesos complementarios</v>
      </c>
      <c r="BL173" s="175" t="s">
        <v>1453</v>
      </c>
      <c r="BM173" s="69" t="str">
        <f>+IF(OR(AND(BG173&gt;Listas!$AH$2,BG173&lt;=Listas!$AH$3),AND(BF173&lt;=Listas!$AH$3,BG173&gt;=Listas!$AH$3)),"Programado","No programado")</f>
        <v>Programado</v>
      </c>
      <c r="BN173" s="69"/>
      <c r="BO173" s="69"/>
      <c r="BP173" s="69" t="str">
        <f t="shared" si="15"/>
        <v>Proyecto de Decreto presentado al Minsalud que permita simplificar el proceso de compensación y sus procesos complementarios</v>
      </c>
      <c r="BQ173" s="69"/>
      <c r="BR173" s="69" t="str">
        <f>+IF(OR(AND(BG173&gt;Listas!$AH$3,BG173&lt;=Listas!$AH$4),AND(BF173&lt;=Listas!$AH$4,BG173&gt;=Listas!$AH$4)),"Programado","No programado")</f>
        <v>Programado</v>
      </c>
      <c r="BS173" s="69"/>
      <c r="BT173" s="69"/>
      <c r="BU173" s="69" t="str">
        <f t="shared" si="16"/>
        <v>Proyecto de Decreto presentado al Minsalud que permita simplificar el proceso de compensación y sus procesos complementarios</v>
      </c>
      <c r="BV173" s="69"/>
      <c r="BW173" s="69" t="str">
        <f>IF(BG173&gt;Listas!$AH$4,"Programado","No programado")</f>
        <v>Programado</v>
      </c>
      <c r="BX173" s="69"/>
      <c r="BY173" s="69"/>
      <c r="BZ173" s="69" t="str">
        <f t="shared" si="17"/>
        <v>Proyecto de Decreto presentado al Minsalud que permita simplificar el proceso de compensación y sus procesos complementarios</v>
      </c>
      <c r="CA173" s="69"/>
    </row>
    <row r="174" spans="1:79" ht="61.5" customHeight="1" x14ac:dyDescent="0.25">
      <c r="A174" s="59" t="s">
        <v>751</v>
      </c>
      <c r="B174" s="26" t="s">
        <v>52</v>
      </c>
      <c r="C174" s="26" t="s">
        <v>53</v>
      </c>
      <c r="D174" s="26" t="s">
        <v>57</v>
      </c>
      <c r="E174" s="26" t="str">
        <f>+VLOOKUP(D174,[1]Listas!$E$1:$F$11,2,FALSE)</f>
        <v>ObjCinco</v>
      </c>
      <c r="F174" s="26" t="s">
        <v>228</v>
      </c>
      <c r="G174" s="26" t="s">
        <v>697</v>
      </c>
      <c r="H174" s="26" t="s">
        <v>957</v>
      </c>
      <c r="I174" s="26" t="s">
        <v>701</v>
      </c>
      <c r="J174" s="26" t="s">
        <v>702</v>
      </c>
      <c r="K174" s="49" t="s">
        <v>703</v>
      </c>
      <c r="L174" s="26" t="s">
        <v>958</v>
      </c>
      <c r="M174" s="26" t="s">
        <v>964</v>
      </c>
      <c r="N174" s="28">
        <v>43850</v>
      </c>
      <c r="O174" s="28">
        <v>44196</v>
      </c>
      <c r="P174" s="29"/>
      <c r="Q174" s="26" t="s">
        <v>606</v>
      </c>
      <c r="R174" s="20">
        <v>35</v>
      </c>
      <c r="S174" s="26"/>
      <c r="T174" s="26"/>
      <c r="U174" s="26"/>
      <c r="V174" s="26"/>
      <c r="W174" s="26"/>
      <c r="X174" s="26" t="s">
        <v>248</v>
      </c>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49"/>
      <c r="AV174" s="26"/>
      <c r="AW174" s="26" t="s">
        <v>200</v>
      </c>
      <c r="AX174" s="26" t="str">
        <f>+VLOOKUP(AW174,[1]Listas!$L$2:$M$8,2,FALSE)</f>
        <v>NA</v>
      </c>
      <c r="AY174" s="26" t="s">
        <v>200</v>
      </c>
      <c r="AZ174" s="26" t="s">
        <v>139</v>
      </c>
      <c r="BA174" s="26" t="str">
        <f>+VLOOKUP(AZ174,[1]Listas!$AA$2:$AB$10,2,FALSE)</f>
        <v>DLG</v>
      </c>
      <c r="BB174" s="26" t="s">
        <v>141</v>
      </c>
      <c r="BC174" s="175" t="s">
        <v>1034</v>
      </c>
      <c r="BD174" s="69"/>
      <c r="BE174" s="69"/>
      <c r="BF174" s="93">
        <f t="shared" si="12"/>
        <v>43850</v>
      </c>
      <c r="BG174" s="93">
        <f t="shared" si="13"/>
        <v>44196</v>
      </c>
      <c r="BH174" s="69" t="str">
        <f>+IF(OR(BG174&lt;=Listas!$AH$2,BF174&lt;=Listas!$AH$2),"Programado","No programado")</f>
        <v>Programado</v>
      </c>
      <c r="BI174" s="153" t="s">
        <v>1454</v>
      </c>
      <c r="BJ174" s="175"/>
      <c r="BK174" s="175" t="str">
        <f t="shared" si="18"/>
        <v>Acto administrativo de la ADRES que compile las normas asociadas al proceso de liquidación, reconocimiento y giro de los recursos del régimen contributivo expedido</v>
      </c>
      <c r="BL174" s="175"/>
      <c r="BM174" s="69" t="str">
        <f>+IF(OR(AND(BG174&gt;Listas!$AH$2,BG174&lt;=Listas!$AH$3),AND(BF174&lt;=Listas!$AH$3,BG174&gt;=Listas!$AH$3)),"Programado","No programado")</f>
        <v>Programado</v>
      </c>
      <c r="BN174" s="69"/>
      <c r="BO174" s="69"/>
      <c r="BP174" s="69" t="str">
        <f t="shared" si="15"/>
        <v>Acto administrativo de la ADRES que compile las normas asociadas al proceso de liquidación, reconocimiento y giro de los recursos del régimen contributivo expedido</v>
      </c>
      <c r="BQ174" s="69"/>
      <c r="BR174" s="69" t="str">
        <f>+IF(OR(AND(BG174&gt;Listas!$AH$3,BG174&lt;=Listas!$AH$4),AND(BF174&lt;=Listas!$AH$4,BG174&gt;=Listas!$AH$4)),"Programado","No programado")</f>
        <v>Programado</v>
      </c>
      <c r="BS174" s="69"/>
      <c r="BT174" s="69"/>
      <c r="BU174" s="69" t="str">
        <f t="shared" si="16"/>
        <v>Acto administrativo de la ADRES que compile las normas asociadas al proceso de liquidación, reconocimiento y giro de los recursos del régimen contributivo expedido</v>
      </c>
      <c r="BV174" s="69"/>
      <c r="BW174" s="69" t="str">
        <f>IF(BG174&gt;Listas!$AH$4,"Programado","No programado")</f>
        <v>Programado</v>
      </c>
      <c r="BX174" s="69"/>
      <c r="BY174" s="69"/>
      <c r="BZ174" s="69" t="str">
        <f t="shared" si="17"/>
        <v>Acto administrativo de la ADRES que compile las normas asociadas al proceso de liquidación, reconocimiento y giro de los recursos del régimen contributivo expedido</v>
      </c>
      <c r="CA174" s="69"/>
    </row>
    <row r="175" spans="1:79" ht="61.5" customHeight="1" x14ac:dyDescent="0.25">
      <c r="A175" s="59"/>
      <c r="B175" s="26" t="s">
        <v>52</v>
      </c>
      <c r="C175" s="26" t="str">
        <f>+VLOOKUP(B175,Listas!$A$2:$B$5,2,FALSE)</f>
        <v>PerDos</v>
      </c>
      <c r="D175" s="26" t="s">
        <v>57</v>
      </c>
      <c r="E175" s="26" t="str">
        <f>+VLOOKUP(D175,Listas!$E$1:$F$11,2,FALSE)</f>
        <v>ObjCinco</v>
      </c>
      <c r="F175" s="26" t="s">
        <v>228</v>
      </c>
      <c r="G175" s="54" t="s">
        <v>697</v>
      </c>
      <c r="H175" s="26" t="s">
        <v>957</v>
      </c>
      <c r="I175" s="53" t="s">
        <v>704</v>
      </c>
      <c r="J175" s="53" t="s">
        <v>705</v>
      </c>
      <c r="K175" s="53" t="s">
        <v>706</v>
      </c>
      <c r="L175" s="53" t="s">
        <v>958</v>
      </c>
      <c r="M175" s="53" t="s">
        <v>964</v>
      </c>
      <c r="N175" s="52">
        <v>43850</v>
      </c>
      <c r="O175" s="52">
        <v>44196</v>
      </c>
      <c r="P175" s="29"/>
      <c r="Q175" s="53" t="s">
        <v>606</v>
      </c>
      <c r="R175" s="20">
        <v>35</v>
      </c>
      <c r="S175" s="48"/>
      <c r="T175" s="48"/>
      <c r="U175" s="48"/>
      <c r="V175" s="48"/>
      <c r="W175" s="48"/>
      <c r="X175" s="48" t="s">
        <v>248</v>
      </c>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26" t="s">
        <v>200</v>
      </c>
      <c r="AX175" s="26" t="str">
        <f>+VLOOKUP(AW175,Listas!$L$2:$M$8,2,FALSE)</f>
        <v>NA</v>
      </c>
      <c r="AY175" s="26" t="s">
        <v>200</v>
      </c>
      <c r="AZ175" s="26" t="s">
        <v>139</v>
      </c>
      <c r="BA175" s="26" t="str">
        <f>+VLOOKUP(AZ175,Listas!$AA$2:$AB$10,2,FALSE)</f>
        <v>DLG</v>
      </c>
      <c r="BB175" s="26" t="s">
        <v>141</v>
      </c>
      <c r="BC175" s="175" t="s">
        <v>1034</v>
      </c>
      <c r="BD175" s="69"/>
      <c r="BE175" s="69"/>
      <c r="BF175" s="93">
        <f t="shared" si="12"/>
        <v>43850</v>
      </c>
      <c r="BG175" s="93">
        <f t="shared" si="13"/>
        <v>44196</v>
      </c>
      <c r="BH175" s="69" t="str">
        <f>+IF(OR(BG175&lt;=Listas!$AH$2,BF175&lt;=Listas!$AH$2),"Programado","No programado")</f>
        <v>Programado</v>
      </c>
      <c r="BI175" s="153" t="s">
        <v>1455</v>
      </c>
      <c r="BJ175" s="175"/>
      <c r="BK175" s="175" t="str">
        <f t="shared" si="18"/>
        <v>Reglamento con las condiciones técnicas, financieras y operativas para la apertura de cuentas maestras de recaudo de cotizaciones expedido</v>
      </c>
      <c r="BL175" s="175" t="s">
        <v>1456</v>
      </c>
      <c r="BM175" s="69" t="str">
        <f>+IF(OR(AND(BG175&gt;Listas!$AH$2,BG175&lt;=Listas!$AH$3),AND(BF175&lt;=Listas!$AH$3,BG175&gt;=Listas!$AH$3)),"Programado","No programado")</f>
        <v>Programado</v>
      </c>
      <c r="BN175" s="69"/>
      <c r="BO175" s="69"/>
      <c r="BP175" s="69" t="str">
        <f t="shared" si="15"/>
        <v>Reglamento con las condiciones técnicas, financieras y operativas para la apertura de cuentas maestras de recaudo de cotizaciones expedido</v>
      </c>
      <c r="BQ175" s="69"/>
      <c r="BR175" s="69" t="str">
        <f>+IF(OR(AND(BG175&gt;Listas!$AH$3,BG175&lt;=Listas!$AH$4),AND(BF175&lt;=Listas!$AH$4,BG175&gt;=Listas!$AH$4)),"Programado","No programado")</f>
        <v>Programado</v>
      </c>
      <c r="BS175" s="69"/>
      <c r="BT175" s="69"/>
      <c r="BU175" s="69" t="str">
        <f t="shared" si="16"/>
        <v>Reglamento con las condiciones técnicas, financieras y operativas para la apertura de cuentas maestras de recaudo de cotizaciones expedido</v>
      </c>
      <c r="BV175" s="69"/>
      <c r="BW175" s="69" t="str">
        <f>IF(BG175&gt;Listas!$AH$4,"Programado","No programado")</f>
        <v>Programado</v>
      </c>
      <c r="BX175" s="69"/>
      <c r="BY175" s="69"/>
      <c r="BZ175" s="69" t="str">
        <f t="shared" si="17"/>
        <v>Reglamento con las condiciones técnicas, financieras y operativas para la apertura de cuentas maestras de recaudo de cotizaciones expedido</v>
      </c>
      <c r="CA175" s="69"/>
    </row>
    <row r="176" spans="1:79" ht="61.5" customHeight="1" x14ac:dyDescent="0.25">
      <c r="A176" s="59"/>
      <c r="B176" s="26" t="s">
        <v>52</v>
      </c>
      <c r="C176" s="26" t="str">
        <f>+VLOOKUP(B176,Listas!$A$2:$B$5,2,FALSE)</f>
        <v>PerDos</v>
      </c>
      <c r="D176" s="26" t="s">
        <v>57</v>
      </c>
      <c r="E176" s="26" t="str">
        <f>+VLOOKUP(D176,Listas!$E$1:$F$11,2,FALSE)</f>
        <v>ObjCinco</v>
      </c>
      <c r="F176" s="26" t="s">
        <v>228</v>
      </c>
      <c r="G176" s="54" t="s">
        <v>731</v>
      </c>
      <c r="H176" s="26" t="s">
        <v>466</v>
      </c>
      <c r="I176" s="53" t="s">
        <v>732</v>
      </c>
      <c r="J176" s="53" t="s">
        <v>941</v>
      </c>
      <c r="K176" s="54" t="s">
        <v>942</v>
      </c>
      <c r="L176" s="53" t="s">
        <v>933</v>
      </c>
      <c r="M176" s="53" t="s">
        <v>911</v>
      </c>
      <c r="N176" s="52">
        <v>43831</v>
      </c>
      <c r="O176" s="52">
        <v>44196</v>
      </c>
      <c r="P176" s="29"/>
      <c r="Q176" s="53"/>
      <c r="R176" s="20">
        <v>100</v>
      </c>
      <c r="S176" s="48"/>
      <c r="T176" s="48"/>
      <c r="U176" s="48"/>
      <c r="V176" s="48"/>
      <c r="W176" s="48"/>
      <c r="X176" s="48" t="s">
        <v>317</v>
      </c>
      <c r="Y176" s="48"/>
      <c r="Z176" s="48"/>
      <c r="AA176" s="48"/>
      <c r="AB176" s="48"/>
      <c r="AC176" s="48" t="s">
        <v>317</v>
      </c>
      <c r="AD176" s="48"/>
      <c r="AE176" s="48"/>
      <c r="AF176" s="48"/>
      <c r="AG176" s="48"/>
      <c r="AH176" s="48"/>
      <c r="AI176" s="48"/>
      <c r="AJ176" s="48"/>
      <c r="AK176" s="48"/>
      <c r="AL176" s="48"/>
      <c r="AM176" s="48"/>
      <c r="AN176" s="48"/>
      <c r="AO176" s="48"/>
      <c r="AP176" s="48"/>
      <c r="AQ176" s="48"/>
      <c r="AR176" s="48"/>
      <c r="AS176" s="48" t="s">
        <v>248</v>
      </c>
      <c r="AT176" s="48"/>
      <c r="AU176" s="48"/>
      <c r="AV176" s="48"/>
      <c r="AW176" s="26" t="s">
        <v>200</v>
      </c>
      <c r="AX176" s="26" t="str">
        <f>+VLOOKUP(AW176,Listas!$L$2:$M$8,2,FALSE)</f>
        <v>NA</v>
      </c>
      <c r="AY176" s="26" t="s">
        <v>200</v>
      </c>
      <c r="AZ176" s="26" t="s">
        <v>149</v>
      </c>
      <c r="BA176" s="26" t="str">
        <f>+VLOOKUP(AZ176,Listas!$AA$2:$AB$10,2,FALSE)</f>
        <v>DTIC</v>
      </c>
      <c r="BB176" s="26" t="s">
        <v>150</v>
      </c>
      <c r="BC176" s="69" t="s">
        <v>1034</v>
      </c>
      <c r="BD176" s="69"/>
      <c r="BE176" s="69"/>
      <c r="BF176" s="93">
        <f t="shared" si="12"/>
        <v>43831</v>
      </c>
      <c r="BG176" s="93">
        <f t="shared" si="13"/>
        <v>44196</v>
      </c>
      <c r="BH176" s="69" t="str">
        <f>+IF(OR(BG176&lt;=Listas!$AH$2,BF176&lt;=Listas!$AH$2),"Programado","No programado")</f>
        <v>Programado</v>
      </c>
      <c r="BI176" s="155" t="s">
        <v>1384</v>
      </c>
      <c r="BJ176" s="69" t="s">
        <v>1331</v>
      </c>
      <c r="BK176" s="69" t="str">
        <f t="shared" si="18"/>
        <v>Proceso y procedimientos de gestión de afilados revisados y aprobados</v>
      </c>
      <c r="BL176" s="69" t="s">
        <v>1385</v>
      </c>
      <c r="BM176" s="69" t="str">
        <f>+IF(OR(AND(BG176&gt;Listas!$AH$2,BG176&lt;=Listas!$AH$3),AND(BF176&lt;=Listas!$AH$3,BG176&gt;=Listas!$AH$3)),"Programado","No programado")</f>
        <v>Programado</v>
      </c>
      <c r="BN176" s="69"/>
      <c r="BO176" s="69"/>
      <c r="BP176" s="69" t="str">
        <f t="shared" si="15"/>
        <v>Proceso y procedimientos de gestión de afilados revisados y aprobados</v>
      </c>
      <c r="BQ176" s="69"/>
      <c r="BR176" s="69" t="str">
        <f>+IF(OR(AND(BG176&gt;Listas!$AH$3,BG176&lt;=Listas!$AH$4),AND(BF176&lt;=Listas!$AH$4,BG176&gt;=Listas!$AH$4)),"Programado","No programado")</f>
        <v>Programado</v>
      </c>
      <c r="BS176" s="69"/>
      <c r="BT176" s="69"/>
      <c r="BU176" s="69" t="str">
        <f t="shared" si="16"/>
        <v>Proceso y procedimientos de gestión de afilados revisados y aprobados</v>
      </c>
      <c r="BV176" s="69"/>
      <c r="BW176" s="69" t="str">
        <f>IF(BG176&gt;Listas!$AH$4,"Programado","No programado")</f>
        <v>Programado</v>
      </c>
      <c r="BX176" s="69"/>
      <c r="BY176" s="69"/>
      <c r="BZ176" s="69" t="str">
        <f t="shared" si="17"/>
        <v>Proceso y procedimientos de gestión de afilados revisados y aprobados</v>
      </c>
      <c r="CA176" s="69"/>
    </row>
    <row r="177" spans="1:79" ht="61.5" customHeight="1" x14ac:dyDescent="0.25">
      <c r="A177" s="59"/>
      <c r="B177" s="26" t="s">
        <v>52</v>
      </c>
      <c r="C177" s="26" t="str">
        <f>+VLOOKUP(B177,Listas!$A$2:$B$5,2,FALSE)</f>
        <v>PerDos</v>
      </c>
      <c r="D177" s="26" t="s">
        <v>57</v>
      </c>
      <c r="E177" s="26" t="str">
        <f>+VLOOKUP(D177,Listas!$E$1:$F$11,2,FALSE)</f>
        <v>ObjCinco</v>
      </c>
      <c r="F177" s="26" t="s">
        <v>228</v>
      </c>
      <c r="G177" s="53" t="s">
        <v>707</v>
      </c>
      <c r="H177" s="35" t="s">
        <v>957</v>
      </c>
      <c r="I177" s="35" t="s">
        <v>711</v>
      </c>
      <c r="J177" s="35" t="s">
        <v>712</v>
      </c>
      <c r="K177" s="35" t="s">
        <v>713</v>
      </c>
      <c r="L177" s="35" t="s">
        <v>958</v>
      </c>
      <c r="M177" s="35" t="s">
        <v>981</v>
      </c>
      <c r="N177" s="36">
        <v>43862</v>
      </c>
      <c r="O177" s="36">
        <v>44196</v>
      </c>
      <c r="P177" s="29"/>
      <c r="Q177" s="35" t="s">
        <v>606</v>
      </c>
      <c r="R177" s="20">
        <v>60</v>
      </c>
      <c r="S177" s="35"/>
      <c r="T177" s="35"/>
      <c r="U177" s="35"/>
      <c r="V177" s="35"/>
      <c r="W177" s="35"/>
      <c r="X177" s="35" t="s">
        <v>248</v>
      </c>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26" t="s">
        <v>200</v>
      </c>
      <c r="AX177" s="26" t="str">
        <f>+VLOOKUP(AW177,Listas!$L$2:$M$8,2,FALSE)</f>
        <v>NA</v>
      </c>
      <c r="AY177" s="26" t="s">
        <v>200</v>
      </c>
      <c r="AZ177" s="26" t="s">
        <v>139</v>
      </c>
      <c r="BA177" s="26" t="str">
        <f>+VLOOKUP(AZ177,Listas!$AA$2:$AB$10,2,FALSE)</f>
        <v>DLG</v>
      </c>
      <c r="BB177" s="26" t="s">
        <v>632</v>
      </c>
      <c r="BC177" s="69" t="s">
        <v>1034</v>
      </c>
      <c r="BD177" s="69"/>
      <c r="BE177" s="69"/>
      <c r="BF177" s="93">
        <f t="shared" si="12"/>
        <v>43862</v>
      </c>
      <c r="BG177" s="93">
        <f t="shared" si="13"/>
        <v>44196</v>
      </c>
      <c r="BH177" s="69" t="str">
        <f>+IF(OR(BG177&lt;=Listas!$AH$2,BF177&lt;=Listas!$AH$2),"Programado","No programado")</f>
        <v>Programado</v>
      </c>
      <c r="BI177" s="153" t="s">
        <v>1457</v>
      </c>
      <c r="BJ177" s="69"/>
      <c r="BK177" s="69" t="str">
        <f t="shared" si="18"/>
        <v>Anexos técnicos presentados a Minsalud para la presentación de la información de giro directo por parte de las EPS, aplicable a los dos regímenes.</v>
      </c>
      <c r="BL177" s="69"/>
      <c r="BM177" s="69" t="str">
        <f>+IF(OR(AND(BG177&gt;Listas!$AH$2,BG177&lt;=Listas!$AH$3),AND(BF177&lt;=Listas!$AH$3,BG177&gt;=Listas!$AH$3)),"Programado","No programado")</f>
        <v>Programado</v>
      </c>
      <c r="BN177" s="69"/>
      <c r="BO177" s="69"/>
      <c r="BP177" s="69" t="str">
        <f t="shared" si="15"/>
        <v>Anexos técnicos presentados a Minsalud para la presentación de la información de giro directo por parte de las EPS, aplicable a los dos regímenes.</v>
      </c>
      <c r="BQ177" s="69"/>
      <c r="BR177" s="69" t="str">
        <f>+IF(OR(AND(BG177&gt;Listas!$AH$3,BG177&lt;=Listas!$AH$4),AND(BF177&lt;=Listas!$AH$4,BG177&gt;=Listas!$AH$4)),"Programado","No programado")</f>
        <v>Programado</v>
      </c>
      <c r="BS177" s="69"/>
      <c r="BT177" s="69"/>
      <c r="BU177" s="69" t="str">
        <f t="shared" si="16"/>
        <v>Anexos técnicos presentados a Minsalud para la presentación de la información de giro directo por parte de las EPS, aplicable a los dos regímenes.</v>
      </c>
      <c r="BV177" s="69"/>
      <c r="BW177" s="69" t="str">
        <f>IF(BG177&gt;Listas!$AH$4,"Programado","No programado")</f>
        <v>Programado</v>
      </c>
      <c r="BX177" s="69"/>
      <c r="BY177" s="69"/>
      <c r="BZ177" s="69" t="str">
        <f t="shared" si="17"/>
        <v>Anexos técnicos presentados a Minsalud para la presentación de la información de giro directo por parte de las EPS, aplicable a los dos regímenes.</v>
      </c>
      <c r="CA177" s="69"/>
    </row>
    <row r="178" spans="1:79" ht="61.5" customHeight="1" x14ac:dyDescent="0.25">
      <c r="A178" s="59"/>
      <c r="B178" s="26" t="s">
        <v>52</v>
      </c>
      <c r="C178" s="26" t="str">
        <f>+VLOOKUP(B178,Listas!$A$2:$B$5,2,FALSE)</f>
        <v>PerDos</v>
      </c>
      <c r="D178" s="26" t="s">
        <v>57</v>
      </c>
      <c r="E178" s="26" t="str">
        <f>+VLOOKUP(D178,Listas!$E$1:$F$11,2,FALSE)</f>
        <v>ObjCinco</v>
      </c>
      <c r="F178" s="26" t="s">
        <v>228</v>
      </c>
      <c r="G178" s="53" t="s">
        <v>707</v>
      </c>
      <c r="H178" s="35" t="s">
        <v>957</v>
      </c>
      <c r="I178" s="35" t="s">
        <v>708</v>
      </c>
      <c r="J178" s="35" t="s">
        <v>709</v>
      </c>
      <c r="K178" s="35" t="s">
        <v>710</v>
      </c>
      <c r="L178" s="35" t="s">
        <v>958</v>
      </c>
      <c r="M178" s="35" t="s">
        <v>981</v>
      </c>
      <c r="N178" s="36">
        <v>43862</v>
      </c>
      <c r="O178" s="36">
        <v>44196</v>
      </c>
      <c r="P178" s="29"/>
      <c r="Q178" s="35" t="s">
        <v>606</v>
      </c>
      <c r="R178" s="20">
        <v>40</v>
      </c>
      <c r="S178" s="35"/>
      <c r="T178" s="35"/>
      <c r="U178" s="35"/>
      <c r="V178" s="35"/>
      <c r="W178" s="35"/>
      <c r="X178" s="35" t="s">
        <v>248</v>
      </c>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26" t="s">
        <v>200</v>
      </c>
      <c r="AX178" s="26" t="str">
        <f>+VLOOKUP(AW178,Listas!$L$2:$M$8,2,FALSE)</f>
        <v>NA</v>
      </c>
      <c r="AY178" s="26" t="s">
        <v>200</v>
      </c>
      <c r="AZ178" s="26" t="s">
        <v>139</v>
      </c>
      <c r="BA178" s="26" t="str">
        <f>+VLOOKUP(AZ178,Listas!$AA$2:$AB$10,2,FALSE)</f>
        <v>DLG</v>
      </c>
      <c r="BB178" s="26" t="s">
        <v>632</v>
      </c>
      <c r="BC178" s="175" t="s">
        <v>1034</v>
      </c>
      <c r="BD178" s="69"/>
      <c r="BE178" s="69"/>
      <c r="BF178" s="93">
        <f t="shared" si="12"/>
        <v>43862</v>
      </c>
      <c r="BG178" s="93">
        <f t="shared" si="13"/>
        <v>44196</v>
      </c>
      <c r="BH178" s="69" t="str">
        <f>+IF(OR(BG178&lt;=Listas!$AH$2,BF178&lt;=Listas!$AH$2),"Programado","No programado")</f>
        <v>Programado</v>
      </c>
      <c r="BI178" s="153" t="s">
        <v>1458</v>
      </c>
      <c r="BJ178" s="69"/>
      <c r="BK178" s="69" t="str">
        <f t="shared" si="18"/>
        <v>Proyecto de Decreto o Resolución presentado al Minsalud</v>
      </c>
      <c r="BL178" s="69"/>
      <c r="BM178" s="69" t="str">
        <f>+IF(OR(AND(BG178&gt;Listas!$AH$2,BG178&lt;=Listas!$AH$3),AND(BF178&lt;=Listas!$AH$3,BG178&gt;=Listas!$AH$3)),"Programado","No programado")</f>
        <v>Programado</v>
      </c>
      <c r="BN178" s="69"/>
      <c r="BO178" s="69"/>
      <c r="BP178" s="69" t="str">
        <f t="shared" si="15"/>
        <v>Proyecto de Decreto o Resolución presentado al Minsalud</v>
      </c>
      <c r="BQ178" s="69"/>
      <c r="BR178" s="69" t="str">
        <f>+IF(OR(AND(BG178&gt;Listas!$AH$3,BG178&lt;=Listas!$AH$4),AND(BF178&lt;=Listas!$AH$4,BG178&gt;=Listas!$AH$4)),"Programado","No programado")</f>
        <v>Programado</v>
      </c>
      <c r="BS178" s="69"/>
      <c r="BT178" s="69"/>
      <c r="BU178" s="69" t="str">
        <f t="shared" si="16"/>
        <v>Proyecto de Decreto o Resolución presentado al Minsalud</v>
      </c>
      <c r="BV178" s="69"/>
      <c r="BW178" s="69" t="str">
        <f>IF(BG178&gt;Listas!$AH$4,"Programado","No programado")</f>
        <v>Programado</v>
      </c>
      <c r="BX178" s="69"/>
      <c r="BY178" s="69"/>
      <c r="BZ178" s="69" t="str">
        <f t="shared" si="17"/>
        <v>Proyecto de Decreto o Resolución presentado al Minsalud</v>
      </c>
      <c r="CA178" s="69"/>
    </row>
    <row r="179" spans="1:79" ht="61.5" customHeight="1" x14ac:dyDescent="0.25">
      <c r="A179" s="59" t="s">
        <v>808</v>
      </c>
      <c r="B179" s="26" t="s">
        <v>52</v>
      </c>
      <c r="C179" s="26" t="str">
        <f>+VLOOKUP(B179,Listas!$A$2:$B$5,2,FALSE)</f>
        <v>PerDos</v>
      </c>
      <c r="D179" s="26" t="s">
        <v>57</v>
      </c>
      <c r="E179" s="26" t="str">
        <f>+VLOOKUP(D179,Listas!$E$1:$F$11,2,FALSE)</f>
        <v>ObjCinco</v>
      </c>
      <c r="F179" s="26" t="s">
        <v>228</v>
      </c>
      <c r="G179" s="27" t="s">
        <v>683</v>
      </c>
      <c r="H179" s="27" t="s">
        <v>684</v>
      </c>
      <c r="I179" s="27" t="s">
        <v>688</v>
      </c>
      <c r="J179" s="27" t="s">
        <v>689</v>
      </c>
      <c r="K179" s="27" t="s">
        <v>687</v>
      </c>
      <c r="L179" s="27" t="s">
        <v>666</v>
      </c>
      <c r="M179" s="27" t="s">
        <v>667</v>
      </c>
      <c r="N179" s="28">
        <v>43862</v>
      </c>
      <c r="O179" s="28">
        <v>44196</v>
      </c>
      <c r="P179" s="29">
        <v>19679314.125</v>
      </c>
      <c r="Q179" s="27" t="s">
        <v>668</v>
      </c>
      <c r="R179" s="20">
        <v>50</v>
      </c>
      <c r="S179" s="27"/>
      <c r="T179" s="27"/>
      <c r="U179" s="27"/>
      <c r="V179" s="27"/>
      <c r="W179" s="27"/>
      <c r="X179" s="27"/>
      <c r="Y179" s="27"/>
      <c r="Z179" s="27"/>
      <c r="AA179" s="27"/>
      <c r="AB179" s="27"/>
      <c r="AC179" s="27"/>
      <c r="AD179" s="27"/>
      <c r="AE179" s="27"/>
      <c r="AF179" s="27"/>
      <c r="AG179" s="27"/>
      <c r="AH179" s="27"/>
      <c r="AI179" s="27"/>
      <c r="AJ179" s="27"/>
      <c r="AK179" s="49"/>
      <c r="AL179" s="27"/>
      <c r="AM179" s="27"/>
      <c r="AN179" s="27"/>
      <c r="AO179" s="27"/>
      <c r="AP179" s="27"/>
      <c r="AQ179" s="27"/>
      <c r="AR179" s="27"/>
      <c r="AS179" s="55"/>
      <c r="AT179" s="27"/>
      <c r="AU179" s="27"/>
      <c r="AV179" s="27"/>
      <c r="AW179" s="26" t="s">
        <v>200</v>
      </c>
      <c r="AX179" s="26" t="str">
        <f>+VLOOKUP(AW179,Listas!$L$2:$M$8,2,FALSE)</f>
        <v>NA</v>
      </c>
      <c r="AY179" s="26" t="s">
        <v>200</v>
      </c>
      <c r="AZ179" s="26" t="s">
        <v>155</v>
      </c>
      <c r="BA179" s="26" t="str">
        <f>+VLOOKUP(AZ179,Listas!$AA$2:$AB$10,2,FALSE)</f>
        <v>OAJ</v>
      </c>
      <c r="BB179" s="26" t="s">
        <v>156</v>
      </c>
      <c r="BC179" s="69" t="s">
        <v>1034</v>
      </c>
      <c r="BD179" s="93"/>
      <c r="BE179" s="150">
        <v>1521106</v>
      </c>
      <c r="BF179" s="93">
        <f t="shared" si="12"/>
        <v>43862</v>
      </c>
      <c r="BG179" s="93">
        <f t="shared" si="13"/>
        <v>44196</v>
      </c>
      <c r="BH179" s="69" t="str">
        <f>+IF(OR(BG179&lt;=Listas!$AH$2,BF179&lt;=Listas!$AH$2),"Programado","No programado")</f>
        <v>Programado</v>
      </c>
      <c r="BI179" s="151" t="s">
        <v>1261</v>
      </c>
      <c r="BJ179" s="69"/>
      <c r="BK179" s="69" t="str">
        <f t="shared" si="18"/>
        <v>Procedimiento documentado</v>
      </c>
      <c r="BL179" s="155"/>
      <c r="BM179" s="69" t="str">
        <f>+IF(OR(AND(BG179&gt;Listas!$AH$2,BG179&lt;=Listas!$AH$3),AND(BF179&lt;=Listas!$AH$3,BG179&gt;=Listas!$AH$3)),"Programado","No programado")</f>
        <v>Programado</v>
      </c>
      <c r="BN179" s="69"/>
      <c r="BO179" s="69"/>
      <c r="BP179" s="69" t="str">
        <f t="shared" si="15"/>
        <v>Procedimiento documentado</v>
      </c>
      <c r="BQ179" s="69"/>
      <c r="BR179" s="69" t="str">
        <f>+IF(OR(AND(BG179&gt;Listas!$AH$3,BG179&lt;=Listas!$AH$4),AND(BF179&lt;=Listas!$AH$4,BG179&gt;=Listas!$AH$4)),"Programado","No programado")</f>
        <v>Programado</v>
      </c>
      <c r="BS179" s="69"/>
      <c r="BT179" s="69"/>
      <c r="BU179" s="69" t="str">
        <f t="shared" si="16"/>
        <v>Procedimiento documentado</v>
      </c>
      <c r="BV179" s="69"/>
      <c r="BW179" s="69" t="str">
        <f>IF(BG179&gt;Listas!$AH$4,"Programado","No programado")</f>
        <v>Programado</v>
      </c>
      <c r="BX179" s="69"/>
      <c r="BY179" s="69"/>
      <c r="BZ179" s="69" t="str">
        <f t="shared" si="17"/>
        <v>Procedimiento documentado</v>
      </c>
      <c r="CA179" s="69"/>
    </row>
    <row r="180" spans="1:79" ht="61.5" customHeight="1" x14ac:dyDescent="0.25">
      <c r="A180" s="59" t="s">
        <v>808</v>
      </c>
      <c r="B180" s="26" t="s">
        <v>52</v>
      </c>
      <c r="C180" s="26" t="str">
        <f>+VLOOKUP(B180,Listas!$A$2:$B$5,2,FALSE)</f>
        <v>PerDos</v>
      </c>
      <c r="D180" s="26" t="s">
        <v>57</v>
      </c>
      <c r="E180" s="26" t="str">
        <f>+VLOOKUP(D180,Listas!$E$1:$F$11,2,FALSE)</f>
        <v>ObjCinco</v>
      </c>
      <c r="F180" s="26" t="s">
        <v>228</v>
      </c>
      <c r="G180" s="27" t="s">
        <v>683</v>
      </c>
      <c r="H180" s="27" t="s">
        <v>684</v>
      </c>
      <c r="I180" s="27" t="s">
        <v>685</v>
      </c>
      <c r="J180" s="27" t="s">
        <v>686</v>
      </c>
      <c r="K180" s="27" t="s">
        <v>687</v>
      </c>
      <c r="L180" s="27" t="s">
        <v>666</v>
      </c>
      <c r="M180" s="27" t="s">
        <v>667</v>
      </c>
      <c r="N180" s="28">
        <v>43862</v>
      </c>
      <c r="O180" s="28">
        <v>44196</v>
      </c>
      <c r="P180" s="29">
        <v>19679314.125</v>
      </c>
      <c r="Q180" s="27" t="s">
        <v>668</v>
      </c>
      <c r="R180" s="20">
        <v>50</v>
      </c>
      <c r="S180" s="27"/>
      <c r="T180" s="27"/>
      <c r="U180" s="27"/>
      <c r="V180" s="27"/>
      <c r="W180" s="27"/>
      <c r="X180" s="27"/>
      <c r="Y180" s="27"/>
      <c r="Z180" s="27"/>
      <c r="AA180" s="27"/>
      <c r="AB180" s="27"/>
      <c r="AC180" s="27"/>
      <c r="AD180" s="27"/>
      <c r="AE180" s="27"/>
      <c r="AF180" s="27"/>
      <c r="AG180" s="27"/>
      <c r="AH180" s="27"/>
      <c r="AI180" s="27"/>
      <c r="AJ180" s="27"/>
      <c r="AK180" s="49"/>
      <c r="AL180" s="27"/>
      <c r="AM180" s="27"/>
      <c r="AN180" s="27"/>
      <c r="AO180" s="27"/>
      <c r="AP180" s="27"/>
      <c r="AQ180" s="27"/>
      <c r="AR180" s="27"/>
      <c r="AS180" s="55"/>
      <c r="AT180" s="27"/>
      <c r="AU180" s="27"/>
      <c r="AV180" s="27"/>
      <c r="AW180" s="26" t="s">
        <v>200</v>
      </c>
      <c r="AX180" s="26" t="str">
        <f>+VLOOKUP(AW180,Listas!$L$2:$M$8,2,FALSE)</f>
        <v>NA</v>
      </c>
      <c r="AY180" s="26" t="s">
        <v>200</v>
      </c>
      <c r="AZ180" s="26" t="s">
        <v>155</v>
      </c>
      <c r="BA180" s="26" t="str">
        <f>+VLOOKUP(AZ180,Listas!$AA$2:$AB$10,2,FALSE)</f>
        <v>OAJ</v>
      </c>
      <c r="BB180" s="26" t="s">
        <v>156</v>
      </c>
      <c r="BC180" s="69" t="s">
        <v>1034</v>
      </c>
      <c r="BD180" s="93"/>
      <c r="BE180" s="150">
        <v>1521106</v>
      </c>
      <c r="BF180" s="93">
        <f t="shared" si="12"/>
        <v>43862</v>
      </c>
      <c r="BG180" s="93">
        <f t="shared" si="13"/>
        <v>44196</v>
      </c>
      <c r="BH180" s="69" t="str">
        <f>+IF(OR(BG180&lt;=Listas!$AH$2,BF180&lt;=Listas!$AH$2),"Programado","No programado")</f>
        <v>Programado</v>
      </c>
      <c r="BI180" s="151" t="s">
        <v>1262</v>
      </c>
      <c r="BJ180" s="69"/>
      <c r="BK180" s="69" t="str">
        <f t="shared" si="18"/>
        <v>Procedimiento documentado</v>
      </c>
      <c r="BL180" s="153" t="s">
        <v>1263</v>
      </c>
      <c r="BM180" s="69" t="str">
        <f>+IF(OR(AND(BG180&gt;Listas!$AH$2,BG180&lt;=Listas!$AH$3),AND(BF180&lt;=Listas!$AH$3,BG180&gt;=Listas!$AH$3)),"Programado","No programado")</f>
        <v>Programado</v>
      </c>
      <c r="BN180" s="69"/>
      <c r="BO180" s="69"/>
      <c r="BP180" s="69" t="str">
        <f t="shared" si="15"/>
        <v>Procedimiento documentado</v>
      </c>
      <c r="BQ180" s="69"/>
      <c r="BR180" s="69" t="str">
        <f>+IF(OR(AND(BG180&gt;Listas!$AH$3,BG180&lt;=Listas!$AH$4),AND(BF180&lt;=Listas!$AH$4,BG180&gt;=Listas!$AH$4)),"Programado","No programado")</f>
        <v>Programado</v>
      </c>
      <c r="BS180" s="69"/>
      <c r="BT180" s="69"/>
      <c r="BU180" s="69" t="str">
        <f t="shared" si="16"/>
        <v>Procedimiento documentado</v>
      </c>
      <c r="BV180" s="69"/>
      <c r="BW180" s="69" t="str">
        <f>IF(BG180&gt;Listas!$AH$4,"Programado","No programado")</f>
        <v>Programado</v>
      </c>
      <c r="BX180" s="69"/>
      <c r="BY180" s="69"/>
      <c r="BZ180" s="69" t="str">
        <f t="shared" si="17"/>
        <v>Procedimiento documentado</v>
      </c>
      <c r="CA180" s="69"/>
    </row>
    <row r="181" spans="1:79" ht="61.5" customHeight="1" x14ac:dyDescent="0.25">
      <c r="A181" s="59" t="s">
        <v>808</v>
      </c>
      <c r="B181" s="26" t="s">
        <v>52</v>
      </c>
      <c r="C181" s="26" t="str">
        <f>+VLOOKUP(B181,Listas!$A$2:$B$5,2,FALSE)</f>
        <v>PerDos</v>
      </c>
      <c r="D181" s="26" t="s">
        <v>57</v>
      </c>
      <c r="E181" s="26" t="str">
        <f>+VLOOKUP(D181,Listas!$E$1:$F$11,2,FALSE)</f>
        <v>ObjCinco</v>
      </c>
      <c r="F181" s="26" t="s">
        <v>228</v>
      </c>
      <c r="G181" s="27" t="s">
        <v>733</v>
      </c>
      <c r="H181" s="27" t="s">
        <v>464</v>
      </c>
      <c r="I181" s="27" t="s">
        <v>734</v>
      </c>
      <c r="J181" s="27" t="s">
        <v>735</v>
      </c>
      <c r="K181" s="27" t="s">
        <v>736</v>
      </c>
      <c r="L181" s="27" t="s">
        <v>904</v>
      </c>
      <c r="M181" s="27" t="s">
        <v>904</v>
      </c>
      <c r="N181" s="28">
        <v>43831</v>
      </c>
      <c r="O181" s="28">
        <v>44196</v>
      </c>
      <c r="P181" s="29">
        <v>26743848</v>
      </c>
      <c r="Q181" s="27" t="s">
        <v>374</v>
      </c>
      <c r="R181" s="20">
        <v>34</v>
      </c>
      <c r="S181" s="49"/>
      <c r="T181" s="49" t="s">
        <v>248</v>
      </c>
      <c r="U181" s="49"/>
      <c r="V181" s="49"/>
      <c r="W181" s="49"/>
      <c r="X181" s="49" t="s">
        <v>248</v>
      </c>
      <c r="Y181" s="49"/>
      <c r="Z181" s="49"/>
      <c r="AA181" s="49"/>
      <c r="AB181" s="49"/>
      <c r="AC181" s="49"/>
      <c r="AD181" s="49"/>
      <c r="AE181" s="49"/>
      <c r="AF181" s="49" t="s">
        <v>248</v>
      </c>
      <c r="AG181" s="49"/>
      <c r="AH181" s="49"/>
      <c r="AI181" s="49"/>
      <c r="AJ181" s="49"/>
      <c r="AK181" s="49" t="s">
        <v>248</v>
      </c>
      <c r="AL181" s="49"/>
      <c r="AM181" s="49"/>
      <c r="AN181" s="49"/>
      <c r="AO181" s="49"/>
      <c r="AP181" s="49"/>
      <c r="AQ181" s="49"/>
      <c r="AR181" s="49" t="s">
        <v>248</v>
      </c>
      <c r="AS181" s="49" t="s">
        <v>248</v>
      </c>
      <c r="AT181" s="49"/>
      <c r="AU181" s="49"/>
      <c r="AV181" s="27"/>
      <c r="AW181" s="26" t="s">
        <v>99</v>
      </c>
      <c r="AX181" s="26" t="str">
        <f>+VLOOKUP(AW181,Listas!$L$2:$M$8,2,FALSE)</f>
        <v>ComCinco</v>
      </c>
      <c r="AY181" s="26" t="s">
        <v>115</v>
      </c>
      <c r="AZ181" s="26" t="s">
        <v>134</v>
      </c>
      <c r="BA181" s="26" t="s">
        <v>138</v>
      </c>
      <c r="BB181" s="26" t="s">
        <v>138</v>
      </c>
      <c r="BC181" s="69" t="s">
        <v>1034</v>
      </c>
      <c r="BD181" s="69"/>
      <c r="BE181" s="69" t="s">
        <v>1215</v>
      </c>
      <c r="BF181" s="93">
        <f t="shared" si="12"/>
        <v>43831</v>
      </c>
      <c r="BG181" s="93">
        <f t="shared" si="13"/>
        <v>44196</v>
      </c>
      <c r="BH181" s="69" t="str">
        <f>+IF(OR(BG181&lt;=Listas!$AH$2,BF181&lt;=Listas!$AH$2),"Programado","No programado")</f>
        <v>Programado</v>
      </c>
      <c r="BI181" s="69" t="s">
        <v>1221</v>
      </c>
      <c r="BJ181" s="69"/>
      <c r="BK181" s="69" t="str">
        <f t="shared" si="18"/>
        <v>Documento que contenga el inventario de  fuentes de financiamiento con sistemas electrónico y/o referenciado de recaudo de la ADRES.</v>
      </c>
      <c r="BL181" s="69" t="s">
        <v>1228</v>
      </c>
      <c r="BM181" s="69" t="str">
        <f>+IF(OR(AND(BG181&gt;Listas!$AH$2,BG181&lt;=Listas!$AH$3),AND(BF181&lt;=Listas!$AH$3,BG181&gt;=Listas!$AH$3)),"Programado","No programado")</f>
        <v>Programado</v>
      </c>
      <c r="BN181" s="69"/>
      <c r="BO181" s="69"/>
      <c r="BP181" s="69" t="str">
        <f t="shared" si="15"/>
        <v>Documento que contenga el inventario de  fuentes de financiamiento con sistemas electrónico y/o referenciado de recaudo de la ADRES.</v>
      </c>
      <c r="BQ181" s="69"/>
      <c r="BR181" s="69" t="str">
        <f>+IF(OR(AND(BG181&gt;Listas!$AH$3,BG181&lt;=Listas!$AH$4),AND(BF181&lt;=Listas!$AH$4,BG181&gt;=Listas!$AH$4)),"Programado","No programado")</f>
        <v>Programado</v>
      </c>
      <c r="BS181" s="69"/>
      <c r="BT181" s="69"/>
      <c r="BU181" s="69" t="str">
        <f t="shared" si="16"/>
        <v>Documento que contenga el inventario de  fuentes de financiamiento con sistemas electrónico y/o referenciado de recaudo de la ADRES.</v>
      </c>
      <c r="BV181" s="69"/>
      <c r="BW181" s="69" t="str">
        <f>IF(BG181&gt;Listas!$AH$4,"Programado","No programado")</f>
        <v>Programado</v>
      </c>
      <c r="BX181" s="69"/>
      <c r="BY181" s="69"/>
      <c r="BZ181" s="69" t="str">
        <f t="shared" si="17"/>
        <v>Documento que contenga el inventario de  fuentes de financiamiento con sistemas electrónico y/o referenciado de recaudo de la ADRES.</v>
      </c>
      <c r="CA181" s="69"/>
    </row>
    <row r="182" spans="1:79" ht="61.5" customHeight="1" x14ac:dyDescent="0.25">
      <c r="A182" s="59" t="s">
        <v>631</v>
      </c>
      <c r="B182" s="26" t="s">
        <v>52</v>
      </c>
      <c r="C182" s="26" t="str">
        <f>+VLOOKUP(B182,Listas!$A$2:$B$5,2,FALSE)</f>
        <v>PerDos</v>
      </c>
      <c r="D182" s="26" t="s">
        <v>57</v>
      </c>
      <c r="E182" s="26" t="str">
        <f>+VLOOKUP(D182,Listas!$E$1:$F$11,2,FALSE)</f>
        <v>ObjCinco</v>
      </c>
      <c r="F182" s="26" t="s">
        <v>228</v>
      </c>
      <c r="G182" s="27" t="s">
        <v>733</v>
      </c>
      <c r="H182" s="27" t="s">
        <v>464</v>
      </c>
      <c r="I182" s="27" t="s">
        <v>734</v>
      </c>
      <c r="J182" s="27" t="s">
        <v>737</v>
      </c>
      <c r="K182" s="27" t="s">
        <v>738</v>
      </c>
      <c r="L182" s="27" t="s">
        <v>904</v>
      </c>
      <c r="M182" s="27" t="s">
        <v>904</v>
      </c>
      <c r="N182" s="28">
        <v>43831</v>
      </c>
      <c r="O182" s="28">
        <v>44196</v>
      </c>
      <c r="P182" s="29">
        <v>39941340</v>
      </c>
      <c r="Q182" s="27" t="s">
        <v>374</v>
      </c>
      <c r="R182" s="20">
        <v>33</v>
      </c>
      <c r="S182" s="49"/>
      <c r="T182" s="49" t="s">
        <v>248</v>
      </c>
      <c r="U182" s="49"/>
      <c r="V182" s="49"/>
      <c r="W182" s="49"/>
      <c r="X182" s="49" t="s">
        <v>248</v>
      </c>
      <c r="Y182" s="49"/>
      <c r="Z182" s="49"/>
      <c r="AA182" s="49"/>
      <c r="AB182" s="49"/>
      <c r="AC182" s="49"/>
      <c r="AD182" s="49"/>
      <c r="AE182" s="49"/>
      <c r="AF182" s="49" t="s">
        <v>248</v>
      </c>
      <c r="AG182" s="49"/>
      <c r="AH182" s="49"/>
      <c r="AI182" s="49"/>
      <c r="AJ182" s="49"/>
      <c r="AK182" s="49" t="s">
        <v>248</v>
      </c>
      <c r="AL182" s="49"/>
      <c r="AM182" s="49"/>
      <c r="AN182" s="49"/>
      <c r="AO182" s="49"/>
      <c r="AP182" s="49"/>
      <c r="AQ182" s="49"/>
      <c r="AR182" s="49" t="s">
        <v>248</v>
      </c>
      <c r="AS182" s="49" t="s">
        <v>248</v>
      </c>
      <c r="AT182" s="49"/>
      <c r="AU182" s="49"/>
      <c r="AV182" s="27"/>
      <c r="AW182" s="26" t="s">
        <v>99</v>
      </c>
      <c r="AX182" s="26" t="str">
        <f>+VLOOKUP(AW182,Listas!$L$2:$M$8,2,FALSE)</f>
        <v>ComCinco</v>
      </c>
      <c r="AY182" s="26" t="s">
        <v>115</v>
      </c>
      <c r="AZ182" s="26" t="s">
        <v>134</v>
      </c>
      <c r="BA182" s="26" t="s">
        <v>135</v>
      </c>
      <c r="BB182" s="26" t="s">
        <v>138</v>
      </c>
      <c r="BC182" s="69" t="s">
        <v>1034</v>
      </c>
      <c r="BD182" s="69"/>
      <c r="BE182" s="69" t="s">
        <v>1216</v>
      </c>
      <c r="BF182" s="93">
        <f t="shared" si="12"/>
        <v>43831</v>
      </c>
      <c r="BG182" s="93">
        <f t="shared" si="13"/>
        <v>44196</v>
      </c>
      <c r="BH182" s="69" t="str">
        <f>+IF(OR(BG182&lt;=Listas!$AH$2,BF182&lt;=Listas!$AH$2),"Programado","No programado")</f>
        <v>Programado</v>
      </c>
      <c r="BI182" s="69" t="s">
        <v>1222</v>
      </c>
      <c r="BJ182" s="69"/>
      <c r="BK182" s="69" t="str">
        <f t="shared" si="18"/>
        <v>Documento que contenga el inventario de  fuentes de financiamiento sin sistemas electrónico y/o referenciado de recaudo de la ADRES.</v>
      </c>
      <c r="BL182" s="69" t="s">
        <v>1229</v>
      </c>
      <c r="BM182" s="69" t="str">
        <f>+IF(OR(AND(BG182&gt;Listas!$AH$2,BG182&lt;=Listas!$AH$3),AND(BF182&lt;=Listas!$AH$3,BG182&gt;=Listas!$AH$3)),"Programado","No programado")</f>
        <v>Programado</v>
      </c>
      <c r="BN182" s="69"/>
      <c r="BO182" s="69"/>
      <c r="BP182" s="69" t="str">
        <f t="shared" si="15"/>
        <v>Documento que contenga el inventario de  fuentes de financiamiento sin sistemas electrónico y/o referenciado de recaudo de la ADRES.</v>
      </c>
      <c r="BQ182" s="69"/>
      <c r="BR182" s="69" t="str">
        <f>+IF(OR(AND(BG182&gt;Listas!$AH$3,BG182&lt;=Listas!$AH$4),AND(BF182&lt;=Listas!$AH$4,BG182&gt;=Listas!$AH$4)),"Programado","No programado")</f>
        <v>Programado</v>
      </c>
      <c r="BS182" s="69"/>
      <c r="BT182" s="69"/>
      <c r="BU182" s="69" t="str">
        <f t="shared" si="16"/>
        <v>Documento que contenga el inventario de  fuentes de financiamiento sin sistemas electrónico y/o referenciado de recaudo de la ADRES.</v>
      </c>
      <c r="BV182" s="69"/>
      <c r="BW182" s="69" t="str">
        <f>IF(BG182&gt;Listas!$AH$4,"Programado","No programado")</f>
        <v>Programado</v>
      </c>
      <c r="BX182" s="69"/>
      <c r="BY182" s="69"/>
      <c r="BZ182" s="69" t="str">
        <f t="shared" si="17"/>
        <v>Documento que contenga el inventario de  fuentes de financiamiento sin sistemas electrónico y/o referenciado de recaudo de la ADRES.</v>
      </c>
      <c r="CA182" s="69"/>
    </row>
    <row r="183" spans="1:79" ht="61.5" customHeight="1" x14ac:dyDescent="0.25">
      <c r="A183" s="59"/>
      <c r="B183" s="26" t="s">
        <v>52</v>
      </c>
      <c r="C183" s="26" t="str">
        <f>+VLOOKUP(B183,Listas!$A$2:$B$5,2,FALSE)</f>
        <v>PerDos</v>
      </c>
      <c r="D183" s="26" t="s">
        <v>57</v>
      </c>
      <c r="E183" s="26" t="str">
        <f>+VLOOKUP(D183,Listas!$E$1:$F$11,2,FALSE)</f>
        <v>ObjCinco</v>
      </c>
      <c r="F183" s="26" t="s">
        <v>228</v>
      </c>
      <c r="G183" s="27" t="s">
        <v>733</v>
      </c>
      <c r="H183" s="27" t="s">
        <v>464</v>
      </c>
      <c r="I183" s="27" t="s">
        <v>734</v>
      </c>
      <c r="J183" s="27" t="s">
        <v>739</v>
      </c>
      <c r="K183" s="27" t="s">
        <v>740</v>
      </c>
      <c r="L183" s="27" t="s">
        <v>904</v>
      </c>
      <c r="M183" s="27" t="s">
        <v>904</v>
      </c>
      <c r="N183" s="28">
        <v>43831</v>
      </c>
      <c r="O183" s="28">
        <v>44196</v>
      </c>
      <c r="P183" s="29">
        <v>96655200</v>
      </c>
      <c r="Q183" s="27" t="s">
        <v>374</v>
      </c>
      <c r="R183" s="20">
        <v>33</v>
      </c>
      <c r="S183" s="49"/>
      <c r="T183" s="49" t="s">
        <v>248</v>
      </c>
      <c r="U183" s="49"/>
      <c r="V183" s="49"/>
      <c r="W183" s="49"/>
      <c r="X183" s="49" t="s">
        <v>248</v>
      </c>
      <c r="Y183" s="49"/>
      <c r="Z183" s="49"/>
      <c r="AA183" s="49"/>
      <c r="AB183" s="49"/>
      <c r="AC183" s="49"/>
      <c r="AD183" s="49"/>
      <c r="AE183" s="49"/>
      <c r="AF183" s="49" t="s">
        <v>248</v>
      </c>
      <c r="AG183" s="49"/>
      <c r="AH183" s="49"/>
      <c r="AI183" s="49"/>
      <c r="AJ183" s="49"/>
      <c r="AK183" s="49" t="s">
        <v>248</v>
      </c>
      <c r="AL183" s="49"/>
      <c r="AM183" s="49"/>
      <c r="AN183" s="49"/>
      <c r="AO183" s="49"/>
      <c r="AP183" s="49"/>
      <c r="AQ183" s="49"/>
      <c r="AR183" s="49" t="s">
        <v>248</v>
      </c>
      <c r="AS183" s="49" t="s">
        <v>248</v>
      </c>
      <c r="AT183" s="49"/>
      <c r="AU183" s="49"/>
      <c r="AV183" s="27"/>
      <c r="AW183" s="26" t="s">
        <v>99</v>
      </c>
      <c r="AX183" s="26" t="str">
        <f>+VLOOKUP(AW183,Listas!$L$2:$M$8,2,FALSE)</f>
        <v>ComCinco</v>
      </c>
      <c r="AY183" s="26" t="s">
        <v>115</v>
      </c>
      <c r="AZ183" s="26" t="s">
        <v>134</v>
      </c>
      <c r="BA183" s="26" t="s">
        <v>136</v>
      </c>
      <c r="BB183" s="26" t="s">
        <v>138</v>
      </c>
      <c r="BC183" s="69" t="s">
        <v>1034</v>
      </c>
      <c r="BD183" s="69"/>
      <c r="BE183" s="69" t="s">
        <v>1217</v>
      </c>
      <c r="BF183" s="93">
        <f t="shared" si="12"/>
        <v>43831</v>
      </c>
      <c r="BG183" s="93">
        <f t="shared" si="13"/>
        <v>44196</v>
      </c>
      <c r="BH183" s="69" t="str">
        <f>+IF(OR(BG183&lt;=Listas!$AH$2,BF183&lt;=Listas!$AH$2),"Programado","No programado")</f>
        <v>Programado</v>
      </c>
      <c r="BI183" s="69" t="s">
        <v>1223</v>
      </c>
      <c r="BJ183" s="69"/>
      <c r="BK183" s="69" t="str">
        <f t="shared" si="18"/>
        <v xml:space="preserve">Documento radicado con el Requerimiento Tecnológico </v>
      </c>
      <c r="BL183" s="69" t="s">
        <v>1230</v>
      </c>
      <c r="BM183" s="69" t="str">
        <f>+IF(OR(AND(BG183&gt;Listas!$AH$2,BG183&lt;=Listas!$AH$3),AND(BF183&lt;=Listas!$AH$3,BG183&gt;=Listas!$AH$3)),"Programado","No programado")</f>
        <v>Programado</v>
      </c>
      <c r="BN183" s="69"/>
      <c r="BO183" s="69"/>
      <c r="BP183" s="69" t="str">
        <f t="shared" si="15"/>
        <v xml:space="preserve">Documento radicado con el Requerimiento Tecnológico </v>
      </c>
      <c r="BQ183" s="69"/>
      <c r="BR183" s="69" t="str">
        <f>+IF(OR(AND(BG183&gt;Listas!$AH$3,BG183&lt;=Listas!$AH$4),AND(BF183&lt;=Listas!$AH$4,BG183&gt;=Listas!$AH$4)),"Programado","No programado")</f>
        <v>Programado</v>
      </c>
      <c r="BS183" s="69"/>
      <c r="BT183" s="69"/>
      <c r="BU183" s="69" t="str">
        <f t="shared" si="16"/>
        <v xml:space="preserve">Documento radicado con el Requerimiento Tecnológico </v>
      </c>
      <c r="BV183" s="69"/>
      <c r="BW183" s="69" t="str">
        <f>IF(BG183&gt;Listas!$AH$4,"Programado","No programado")</f>
        <v>Programado</v>
      </c>
      <c r="BX183" s="69"/>
      <c r="BY183" s="69"/>
      <c r="BZ183" s="69" t="str">
        <f t="shared" si="17"/>
        <v xml:space="preserve">Documento radicado con el Requerimiento Tecnológico </v>
      </c>
      <c r="CA183" s="69"/>
    </row>
    <row r="184" spans="1:79" ht="61.5" customHeight="1" x14ac:dyDescent="0.25">
      <c r="A184" s="59" t="s">
        <v>808</v>
      </c>
      <c r="B184" s="26" t="s">
        <v>52</v>
      </c>
      <c r="C184" s="26" t="str">
        <f>+VLOOKUP(B184,Listas!$A$2:$B$5,2,FALSE)</f>
        <v>PerDos</v>
      </c>
      <c r="D184" s="26" t="s">
        <v>57</v>
      </c>
      <c r="E184" s="26" t="str">
        <f>+VLOOKUP(D184,Listas!$E$1:$F$11,2,FALSE)</f>
        <v>ObjCinco</v>
      </c>
      <c r="F184" s="26" t="s">
        <v>228</v>
      </c>
      <c r="G184" s="27" t="s">
        <v>745</v>
      </c>
      <c r="H184" s="27" t="s">
        <v>464</v>
      </c>
      <c r="I184" s="27" t="s">
        <v>746</v>
      </c>
      <c r="J184" s="27" t="s">
        <v>747</v>
      </c>
      <c r="K184" s="27" t="s">
        <v>748</v>
      </c>
      <c r="L184" s="27" t="s">
        <v>905</v>
      </c>
      <c r="M184" s="27" t="s">
        <v>906</v>
      </c>
      <c r="N184" s="28">
        <v>43831</v>
      </c>
      <c r="O184" s="28">
        <v>44196</v>
      </c>
      <c r="P184" s="29">
        <v>233251740</v>
      </c>
      <c r="Q184" s="27" t="s">
        <v>374</v>
      </c>
      <c r="R184" s="20">
        <v>34</v>
      </c>
      <c r="S184" s="49"/>
      <c r="T184" s="49" t="s">
        <v>248</v>
      </c>
      <c r="U184" s="49"/>
      <c r="V184" s="49"/>
      <c r="W184" s="49"/>
      <c r="X184" s="49" t="s">
        <v>248</v>
      </c>
      <c r="Y184" s="49"/>
      <c r="Z184" s="49"/>
      <c r="AA184" s="49"/>
      <c r="AB184" s="49"/>
      <c r="AC184" s="49"/>
      <c r="AD184" s="49"/>
      <c r="AE184" s="49"/>
      <c r="AF184" s="49" t="s">
        <v>248</v>
      </c>
      <c r="AG184" s="49"/>
      <c r="AH184" s="49"/>
      <c r="AI184" s="49"/>
      <c r="AJ184" s="49"/>
      <c r="AK184" s="49" t="s">
        <v>248</v>
      </c>
      <c r="AL184" s="49"/>
      <c r="AM184" s="49"/>
      <c r="AN184" s="49"/>
      <c r="AO184" s="49"/>
      <c r="AP184" s="49"/>
      <c r="AQ184" s="49"/>
      <c r="AR184" s="49"/>
      <c r="AS184" s="49" t="s">
        <v>248</v>
      </c>
      <c r="AT184" s="49"/>
      <c r="AU184" s="49"/>
      <c r="AV184" s="27"/>
      <c r="AW184" s="26" t="s">
        <v>200</v>
      </c>
      <c r="AX184" s="26" t="str">
        <f>+VLOOKUP(AW184,Listas!$L$2:$M$8,2,FALSE)</f>
        <v>NA</v>
      </c>
      <c r="AY184" s="26" t="s">
        <v>200</v>
      </c>
      <c r="AZ184" s="26" t="s">
        <v>134</v>
      </c>
      <c r="BA184" s="26" t="s">
        <v>138</v>
      </c>
      <c r="BB184" s="26" t="s">
        <v>1198</v>
      </c>
      <c r="BC184" s="69" t="s">
        <v>1034</v>
      </c>
      <c r="BD184" s="69"/>
      <c r="BE184" s="69" t="s">
        <v>1218</v>
      </c>
      <c r="BF184" s="93">
        <f t="shared" si="12"/>
        <v>43831</v>
      </c>
      <c r="BG184" s="93">
        <f t="shared" si="13"/>
        <v>44196</v>
      </c>
      <c r="BH184" s="69" t="str">
        <f>+IF(OR(BG184&lt;=Listas!$AH$2,BF184&lt;=Listas!$AH$2),"Programado","No programado")</f>
        <v>Programado</v>
      </c>
      <c r="BI184" s="69" t="s">
        <v>1224</v>
      </c>
      <c r="BJ184" s="69"/>
      <c r="BK184" s="69" t="str">
        <f t="shared" si="18"/>
        <v>Documento radicado con el Requerimiento Tecnológico</v>
      </c>
      <c r="BL184" s="69" t="s">
        <v>1231</v>
      </c>
      <c r="BM184" s="69" t="str">
        <f>+IF(OR(AND(BG184&gt;Listas!$AH$2,BG184&lt;=Listas!$AH$3),AND(BF184&lt;=Listas!$AH$3,BG184&gt;=Listas!$AH$3)),"Programado","No programado")</f>
        <v>Programado</v>
      </c>
      <c r="BN184" s="69"/>
      <c r="BO184" s="69"/>
      <c r="BP184" s="69" t="str">
        <f t="shared" si="15"/>
        <v>Documento radicado con el Requerimiento Tecnológico</v>
      </c>
      <c r="BQ184" s="69"/>
      <c r="BR184" s="69" t="str">
        <f>+IF(OR(AND(BG184&gt;Listas!$AH$3,BG184&lt;=Listas!$AH$4),AND(BF184&lt;=Listas!$AH$4,BG184&gt;=Listas!$AH$4)),"Programado","No programado")</f>
        <v>Programado</v>
      </c>
      <c r="BS184" s="69"/>
      <c r="BT184" s="69"/>
      <c r="BU184" s="69" t="str">
        <f t="shared" si="16"/>
        <v>Documento radicado con el Requerimiento Tecnológico</v>
      </c>
      <c r="BV184" s="69"/>
      <c r="BW184" s="69" t="str">
        <f>IF(BG184&gt;Listas!$AH$4,"Programado","No programado")</f>
        <v>Programado</v>
      </c>
      <c r="BX184" s="69"/>
      <c r="BY184" s="69"/>
      <c r="BZ184" s="69" t="str">
        <f t="shared" si="17"/>
        <v>Documento radicado con el Requerimiento Tecnológico</v>
      </c>
      <c r="CA184" s="69"/>
    </row>
    <row r="185" spans="1:79" ht="61.5" customHeight="1" x14ac:dyDescent="0.25">
      <c r="A185" s="59"/>
      <c r="B185" s="26" t="s">
        <v>52</v>
      </c>
      <c r="C185" s="26" t="str">
        <f>+VLOOKUP(B185,Listas!$A$2:$B$5,2,FALSE)</f>
        <v>PerDos</v>
      </c>
      <c r="D185" s="26" t="s">
        <v>57</v>
      </c>
      <c r="E185" s="26" t="str">
        <f>+VLOOKUP(D185,Listas!$E$1:$F$11,2,FALSE)</f>
        <v>ObjCinco</v>
      </c>
      <c r="F185" s="26" t="s">
        <v>228</v>
      </c>
      <c r="G185" s="26" t="s">
        <v>745</v>
      </c>
      <c r="H185" s="26" t="s">
        <v>464</v>
      </c>
      <c r="I185" s="26" t="s">
        <v>749</v>
      </c>
      <c r="J185" s="26" t="s">
        <v>750</v>
      </c>
      <c r="K185" s="26" t="s">
        <v>748</v>
      </c>
      <c r="L185" s="26" t="s">
        <v>907</v>
      </c>
      <c r="M185" s="26" t="s">
        <v>908</v>
      </c>
      <c r="N185" s="51">
        <v>43831</v>
      </c>
      <c r="O185" s="51">
        <v>44196</v>
      </c>
      <c r="P185" s="29">
        <v>47907360</v>
      </c>
      <c r="Q185" s="26" t="s">
        <v>374</v>
      </c>
      <c r="R185" s="20">
        <v>33</v>
      </c>
      <c r="S185" s="26"/>
      <c r="T185" s="26" t="s">
        <v>248</v>
      </c>
      <c r="U185" s="26"/>
      <c r="V185" s="26"/>
      <c r="W185" s="26"/>
      <c r="X185" s="26" t="s">
        <v>248</v>
      </c>
      <c r="Y185" s="26"/>
      <c r="Z185" s="26"/>
      <c r="AA185" s="26"/>
      <c r="AB185" s="26"/>
      <c r="AC185" s="26"/>
      <c r="AD185" s="26"/>
      <c r="AE185" s="26"/>
      <c r="AF185" s="26" t="s">
        <v>248</v>
      </c>
      <c r="AG185" s="26"/>
      <c r="AH185" s="26"/>
      <c r="AI185" s="26"/>
      <c r="AJ185" s="26"/>
      <c r="AK185" s="26"/>
      <c r="AL185" s="26"/>
      <c r="AM185" s="26"/>
      <c r="AN185" s="26"/>
      <c r="AO185" s="26"/>
      <c r="AP185" s="26"/>
      <c r="AQ185" s="26"/>
      <c r="AR185" s="26"/>
      <c r="AS185" s="26"/>
      <c r="AT185" s="26"/>
      <c r="AU185" s="26"/>
      <c r="AV185" s="26"/>
      <c r="AW185" s="26" t="s">
        <v>200</v>
      </c>
      <c r="AX185" s="26" t="str">
        <f>+VLOOKUP(AW185,Listas!$L$2:$M$8,2,FALSE)</f>
        <v>NA</v>
      </c>
      <c r="AY185" s="26" t="s">
        <v>200</v>
      </c>
      <c r="AZ185" s="26" t="s">
        <v>134</v>
      </c>
      <c r="BA185" s="26" t="str">
        <f>+VLOOKUP(AZ185,Listas!$AA$2:$AB$10,2,FALSE)</f>
        <v>DGRFS</v>
      </c>
      <c r="BB185" s="26" t="s">
        <v>1199</v>
      </c>
      <c r="BC185" s="69" t="s">
        <v>1034</v>
      </c>
      <c r="BD185" s="69"/>
      <c r="BE185" s="69" t="s">
        <v>1219</v>
      </c>
      <c r="BF185" s="93">
        <f t="shared" si="12"/>
        <v>43831</v>
      </c>
      <c r="BG185" s="93">
        <f t="shared" si="13"/>
        <v>44196</v>
      </c>
      <c r="BH185" s="69" t="str">
        <f>+IF(OR(BG185&lt;=Listas!$AH$2,BF185&lt;=Listas!$AH$2),"Programado","No programado")</f>
        <v>Programado</v>
      </c>
      <c r="BI185" s="69" t="s">
        <v>1225</v>
      </c>
      <c r="BJ185" s="69" t="s">
        <v>1227</v>
      </c>
      <c r="BK185" s="69" t="str">
        <f t="shared" si="18"/>
        <v>Documento radicado con el Requerimiento Tecnológico</v>
      </c>
      <c r="BL185" s="69" t="s">
        <v>1232</v>
      </c>
      <c r="BM185" s="69" t="str">
        <f>+IF(OR(AND(BG185&gt;Listas!$AH$2,BG185&lt;=Listas!$AH$3),AND(BF185&lt;=Listas!$AH$3,BG185&gt;=Listas!$AH$3)),"Programado","No programado")</f>
        <v>Programado</v>
      </c>
      <c r="BN185" s="69"/>
      <c r="BO185" s="69"/>
      <c r="BP185" s="69" t="str">
        <f t="shared" si="15"/>
        <v>Documento radicado con el Requerimiento Tecnológico</v>
      </c>
      <c r="BQ185" s="69"/>
      <c r="BR185" s="69" t="str">
        <f>+IF(OR(AND(BG185&gt;Listas!$AH$3,BG185&lt;=Listas!$AH$4),AND(BF185&lt;=Listas!$AH$4,BG185&gt;=Listas!$AH$4)),"Programado","No programado")</f>
        <v>Programado</v>
      </c>
      <c r="BS185" s="69"/>
      <c r="BT185" s="69"/>
      <c r="BU185" s="69" t="str">
        <f t="shared" si="16"/>
        <v>Documento radicado con el Requerimiento Tecnológico</v>
      </c>
      <c r="BV185" s="69"/>
      <c r="BW185" s="69" t="str">
        <f>IF(BG185&gt;Listas!$AH$4,"Programado","No programado")</f>
        <v>Programado</v>
      </c>
      <c r="BX185" s="69"/>
      <c r="BY185" s="69"/>
      <c r="BZ185" s="69" t="str">
        <f t="shared" si="17"/>
        <v>Documento radicado con el Requerimiento Tecnológico</v>
      </c>
      <c r="CA185" s="69"/>
    </row>
    <row r="186" spans="1:79" ht="61.5" customHeight="1" x14ac:dyDescent="0.25">
      <c r="A186" s="59"/>
      <c r="B186" s="26" t="s">
        <v>52</v>
      </c>
      <c r="C186" s="26" t="str">
        <f>+VLOOKUP(B186,Listas!$A$2:$B$5,2,FALSE)</f>
        <v>PerDos</v>
      </c>
      <c r="D186" s="26" t="s">
        <v>57</v>
      </c>
      <c r="E186" s="26" t="str">
        <f>+VLOOKUP(D186,Listas!$E$1:$F$11,2,FALSE)</f>
        <v>ObjCinco</v>
      </c>
      <c r="F186" s="26" t="s">
        <v>228</v>
      </c>
      <c r="G186" s="26" t="s">
        <v>741</v>
      </c>
      <c r="H186" s="26" t="s">
        <v>464</v>
      </c>
      <c r="I186" s="26" t="s">
        <v>742</v>
      </c>
      <c r="J186" s="26" t="s">
        <v>743</v>
      </c>
      <c r="K186" s="26" t="s">
        <v>744</v>
      </c>
      <c r="L186" s="26" t="s">
        <v>904</v>
      </c>
      <c r="M186" s="26" t="s">
        <v>909</v>
      </c>
      <c r="N186" s="51">
        <v>43831</v>
      </c>
      <c r="O186" s="51">
        <v>44196</v>
      </c>
      <c r="P186" s="29">
        <v>48327600</v>
      </c>
      <c r="Q186" s="26" t="s">
        <v>374</v>
      </c>
      <c r="R186" s="20">
        <v>33</v>
      </c>
      <c r="S186" s="26"/>
      <c r="T186" s="26" t="s">
        <v>248</v>
      </c>
      <c r="U186" s="26"/>
      <c r="V186" s="26"/>
      <c r="W186" s="26"/>
      <c r="X186" s="26" t="s">
        <v>248</v>
      </c>
      <c r="Y186" s="26"/>
      <c r="Z186" s="26"/>
      <c r="AA186" s="26"/>
      <c r="AB186" s="26"/>
      <c r="AC186" s="26"/>
      <c r="AD186" s="26"/>
      <c r="AE186" s="26"/>
      <c r="AF186" s="26" t="s">
        <v>248</v>
      </c>
      <c r="AG186" s="26"/>
      <c r="AH186" s="26"/>
      <c r="AI186" s="26"/>
      <c r="AJ186" s="26"/>
      <c r="AK186" s="26" t="s">
        <v>248</v>
      </c>
      <c r="AL186" s="26"/>
      <c r="AM186" s="26"/>
      <c r="AN186" s="26"/>
      <c r="AO186" s="26"/>
      <c r="AP186" s="26"/>
      <c r="AQ186" s="26"/>
      <c r="AR186" s="26"/>
      <c r="AS186" s="26" t="s">
        <v>248</v>
      </c>
      <c r="AT186" s="26"/>
      <c r="AU186" s="26"/>
      <c r="AV186" s="26"/>
      <c r="AW186" s="26" t="s">
        <v>200</v>
      </c>
      <c r="AX186" s="26" t="str">
        <f>+VLOOKUP(AW186,Listas!$L$2:$M$8,2,FALSE)</f>
        <v>NA</v>
      </c>
      <c r="AY186" s="26" t="s">
        <v>200</v>
      </c>
      <c r="AZ186" s="26" t="s">
        <v>134</v>
      </c>
      <c r="BA186" s="26" t="str">
        <f>+VLOOKUP(AZ186,Listas!$AA$2:$AB$10,2,FALSE)</f>
        <v>DGRFS</v>
      </c>
      <c r="BB186" s="26" t="s">
        <v>138</v>
      </c>
      <c r="BC186" s="69" t="s">
        <v>1034</v>
      </c>
      <c r="BD186" s="69"/>
      <c r="BE186" s="69" t="s">
        <v>1220</v>
      </c>
      <c r="BF186" s="93">
        <f t="shared" si="12"/>
        <v>43831</v>
      </c>
      <c r="BG186" s="93">
        <f t="shared" si="13"/>
        <v>44196</v>
      </c>
      <c r="BH186" s="69" t="str">
        <f>+IF(OR(BG186&lt;=Listas!$AH$2,BF186&lt;=Listas!$AH$2),"Programado","No programado")</f>
        <v>Programado</v>
      </c>
      <c r="BI186" s="69" t="s">
        <v>1226</v>
      </c>
      <c r="BJ186" s="69"/>
      <c r="BK186" s="69" t="str">
        <f t="shared" si="18"/>
        <v>Documento radicado con el Requerimiento Tecnológico de las especificaciones técnicas para el boton de recaudo y Boton de Recaudo.</v>
      </c>
      <c r="BL186" s="69" t="s">
        <v>1233</v>
      </c>
      <c r="BM186" s="69" t="str">
        <f>+IF(OR(AND(BG186&gt;Listas!$AH$2,BG186&lt;=Listas!$AH$3),AND(BF186&lt;=Listas!$AH$3,BG186&gt;=Listas!$AH$3)),"Programado","No programado")</f>
        <v>Programado</v>
      </c>
      <c r="BN186" s="69"/>
      <c r="BO186" s="69"/>
      <c r="BP186" s="69" t="str">
        <f t="shared" si="15"/>
        <v>Documento radicado con el Requerimiento Tecnológico de las especificaciones técnicas para el boton de recaudo y Boton de Recaudo.</v>
      </c>
      <c r="BQ186" s="69"/>
      <c r="BR186" s="69" t="str">
        <f>+IF(OR(AND(BG186&gt;Listas!$AH$3,BG186&lt;=Listas!$AH$4),AND(BF186&lt;=Listas!$AH$4,BG186&gt;=Listas!$AH$4)),"Programado","No programado")</f>
        <v>Programado</v>
      </c>
      <c r="BS186" s="69"/>
      <c r="BT186" s="69"/>
      <c r="BU186" s="69" t="str">
        <f t="shared" si="16"/>
        <v>Documento radicado con el Requerimiento Tecnológico de las especificaciones técnicas para el boton de recaudo y Boton de Recaudo.</v>
      </c>
      <c r="BV186" s="69"/>
      <c r="BW186" s="69" t="str">
        <f>IF(BG186&gt;Listas!$AH$4,"Programado","No programado")</f>
        <v>Programado</v>
      </c>
      <c r="BX186" s="69"/>
      <c r="BY186" s="69"/>
      <c r="BZ186" s="69" t="str">
        <f t="shared" si="17"/>
        <v>Documento radicado con el Requerimiento Tecnológico de las especificaciones técnicas para el boton de recaudo y Boton de Recaudo.</v>
      </c>
      <c r="CA186" s="69"/>
    </row>
    <row r="187" spans="1:79" ht="61.5" customHeight="1" x14ac:dyDescent="0.25">
      <c r="A187" s="59"/>
      <c r="B187" s="26" t="s">
        <v>78</v>
      </c>
      <c r="C187" s="26" t="str">
        <f>+VLOOKUP(B187,Listas!$A$2:$B$5,2,FALSE)</f>
        <v>PerCuatro</v>
      </c>
      <c r="D187" s="26" t="s">
        <v>952</v>
      </c>
      <c r="E187" s="26" t="e">
        <f>+VLOOKUP(D187,Listas!$E$1:$F$11,2,FALSE)</f>
        <v>#N/A</v>
      </c>
      <c r="F187" s="26"/>
      <c r="G187" s="26" t="s">
        <v>770</v>
      </c>
      <c r="H187" s="26" t="s">
        <v>1170</v>
      </c>
      <c r="I187" s="26" t="s">
        <v>774</v>
      </c>
      <c r="J187" s="26" t="s">
        <v>775</v>
      </c>
      <c r="K187" s="26" t="s">
        <v>776</v>
      </c>
      <c r="L187" s="26" t="s">
        <v>310</v>
      </c>
      <c r="M187" s="26" t="s">
        <v>311</v>
      </c>
      <c r="N187" s="51">
        <v>43862</v>
      </c>
      <c r="O187" s="51">
        <v>44196</v>
      </c>
      <c r="P187" s="19">
        <v>11000000</v>
      </c>
      <c r="Q187" s="26" t="s">
        <v>312</v>
      </c>
      <c r="R187" s="20">
        <v>33</v>
      </c>
      <c r="S187" s="26"/>
      <c r="T187" s="26"/>
      <c r="U187" s="26"/>
      <c r="V187" s="26"/>
      <c r="W187" s="26" t="s">
        <v>317</v>
      </c>
      <c r="X187" s="26"/>
      <c r="Y187" s="26"/>
      <c r="Z187" s="26" t="s">
        <v>317</v>
      </c>
      <c r="AA187" s="26"/>
      <c r="AB187" s="26"/>
      <c r="AC187" s="26"/>
      <c r="AD187" s="26"/>
      <c r="AE187" s="26"/>
      <c r="AF187" s="26"/>
      <c r="AG187" s="26"/>
      <c r="AH187" s="26"/>
      <c r="AI187" s="26"/>
      <c r="AJ187" s="26"/>
      <c r="AK187" s="26"/>
      <c r="AL187" s="26"/>
      <c r="AM187" s="26"/>
      <c r="AN187" s="26"/>
      <c r="AO187" s="26"/>
      <c r="AP187" s="26"/>
      <c r="AQ187" s="26"/>
      <c r="AR187" s="26" t="s">
        <v>248</v>
      </c>
      <c r="AS187" s="26"/>
      <c r="AT187" s="26"/>
      <c r="AU187" s="26"/>
      <c r="AV187" s="26"/>
      <c r="AW187" s="26" t="s">
        <v>99</v>
      </c>
      <c r="AX187" s="26" t="str">
        <f>+VLOOKUP(AW187,Listas!$L$2:$M$8,2,FALSE)</f>
        <v>ComCinco</v>
      </c>
      <c r="AY187" s="26" t="s">
        <v>114</v>
      </c>
      <c r="AZ187" s="26" t="s">
        <v>313</v>
      </c>
      <c r="BA187" s="26" t="str">
        <f>+VLOOKUP(AZ187,Listas!$AA$2:$AB$10,2,FALSE)</f>
        <v>DG</v>
      </c>
      <c r="BB187" s="26"/>
      <c r="BC187" s="69" t="s">
        <v>1034</v>
      </c>
      <c r="BD187" s="69"/>
      <c r="BE187" s="160">
        <v>2750000</v>
      </c>
      <c r="BF187" s="93">
        <f t="shared" si="12"/>
        <v>43862</v>
      </c>
      <c r="BG187" s="93">
        <f t="shared" si="13"/>
        <v>44196</v>
      </c>
      <c r="BH187" s="69" t="str">
        <f>+IF(OR(BG187&lt;=Listas!$AH$2,BF187&lt;=Listas!$AH$2),"Programado","No programado")</f>
        <v>Programado</v>
      </c>
      <c r="BI187" s="69" t="s">
        <v>1397</v>
      </c>
      <c r="BJ187" s="69" t="s">
        <v>1387</v>
      </c>
      <c r="BK187" s="69" t="str">
        <f t="shared" si="18"/>
        <v>Pieza de comunicación conforme a la matriz de identificación de necesidades de comunicaciones externa, elaboradas y publicadas</v>
      </c>
      <c r="BL187" s="69" t="s">
        <v>1398</v>
      </c>
      <c r="BM187" s="69" t="str">
        <f>+IF(OR(AND(BG187&gt;Listas!$AH$2,BG187&lt;=Listas!$AH$3),AND(BF187&lt;=Listas!$AH$3,BG187&gt;=Listas!$AH$3)),"Programado","No programado")</f>
        <v>Programado</v>
      </c>
      <c r="BN187" s="69"/>
      <c r="BO187" s="69"/>
      <c r="BP187" s="69" t="str">
        <f t="shared" si="15"/>
        <v>Pieza de comunicación conforme a la matriz de identificación de necesidades de comunicaciones externa, elaboradas y publicadas</v>
      </c>
      <c r="BQ187" s="69"/>
      <c r="BR187" s="69" t="str">
        <f>+IF(OR(AND(BG187&gt;Listas!$AH$3,BG187&lt;=Listas!$AH$4),AND(BF187&lt;=Listas!$AH$4,BG187&gt;=Listas!$AH$4)),"Programado","No programado")</f>
        <v>Programado</v>
      </c>
      <c r="BS187" s="69"/>
      <c r="BT187" s="69"/>
      <c r="BU187" s="69" t="str">
        <f t="shared" si="16"/>
        <v>Pieza de comunicación conforme a la matriz de identificación de necesidades de comunicaciones externa, elaboradas y publicadas</v>
      </c>
      <c r="BV187" s="69"/>
      <c r="BW187" s="69" t="str">
        <f>IF(BG187&gt;Listas!$AH$4,"Programado","No programado")</f>
        <v>Programado</v>
      </c>
      <c r="BX187" s="69"/>
      <c r="BY187" s="69"/>
      <c r="BZ187" s="69" t="str">
        <f t="shared" si="17"/>
        <v>Pieza de comunicación conforme a la matriz de identificación de necesidades de comunicaciones externa, elaboradas y publicadas</v>
      </c>
      <c r="CA187" s="69"/>
    </row>
    <row r="188" spans="1:79" ht="61.5" customHeight="1" x14ac:dyDescent="0.25">
      <c r="A188" s="59"/>
      <c r="B188" s="26" t="s">
        <v>78</v>
      </c>
      <c r="C188" s="26" t="str">
        <f>+VLOOKUP(B188,Listas!$A$2:$B$5,2,FALSE)</f>
        <v>PerCuatro</v>
      </c>
      <c r="D188" s="26" t="s">
        <v>952</v>
      </c>
      <c r="E188" s="26" t="e">
        <f>+VLOOKUP(D188,Listas!$E$1:$F$11,2,FALSE)</f>
        <v>#N/A</v>
      </c>
      <c r="F188" s="26"/>
      <c r="G188" s="26" t="s">
        <v>770</v>
      </c>
      <c r="H188" s="26" t="s">
        <v>1170</v>
      </c>
      <c r="I188" s="26" t="s">
        <v>771</v>
      </c>
      <c r="J188" s="26" t="s">
        <v>772</v>
      </c>
      <c r="K188" s="26" t="s">
        <v>773</v>
      </c>
      <c r="L188" s="26" t="s">
        <v>310</v>
      </c>
      <c r="M188" s="26" t="s">
        <v>311</v>
      </c>
      <c r="N188" s="51">
        <v>43922</v>
      </c>
      <c r="O188" s="51">
        <v>44012</v>
      </c>
      <c r="P188" s="19">
        <v>7529476</v>
      </c>
      <c r="Q188" s="26"/>
      <c r="R188" s="20">
        <v>33</v>
      </c>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t="s">
        <v>200</v>
      </c>
      <c r="AX188" s="26" t="str">
        <f>+VLOOKUP(AW188,Listas!$L$2:$M$8,2,FALSE)</f>
        <v>NA</v>
      </c>
      <c r="AY188" s="26" t="s">
        <v>200</v>
      </c>
      <c r="AZ188" s="26" t="s">
        <v>313</v>
      </c>
      <c r="BA188" s="26" t="str">
        <f>+VLOOKUP(AZ188,Listas!$AA$2:$AB$10,2,FALSE)</f>
        <v>DG</v>
      </c>
      <c r="BB188" s="26"/>
      <c r="BC188" s="69" t="s">
        <v>1033</v>
      </c>
      <c r="BD188" s="69"/>
      <c r="BE188" s="160">
        <v>3764738</v>
      </c>
      <c r="BF188" s="93">
        <f t="shared" si="12"/>
        <v>43922</v>
      </c>
      <c r="BG188" s="93">
        <f t="shared" si="13"/>
        <v>44012</v>
      </c>
      <c r="BH188" s="69" t="str">
        <f>+IF(OR(BG188&lt;=Listas!$AH$2,BF188&lt;=Listas!$AH$2),"Programado","No programado")</f>
        <v>No programado</v>
      </c>
      <c r="BI188" s="69"/>
      <c r="BJ188" s="69"/>
      <c r="BK188" s="69" t="str">
        <f t="shared" si="18"/>
        <v/>
      </c>
      <c r="BL188" s="69"/>
      <c r="BM188" s="69" t="str">
        <f>+IF(OR(AND(BG188&gt;Listas!$AH$2,BG188&lt;=Listas!$AH$3),AND(BF188&lt;=Listas!$AH$3,BG188&gt;=Listas!$AH$3)),"Programado","No programado")</f>
        <v>Programado</v>
      </c>
      <c r="BN188" s="69"/>
      <c r="BO188" s="69"/>
      <c r="BP188" s="69" t="str">
        <f t="shared" si="15"/>
        <v xml:space="preserve">Matriz con la identificación de necesidades de comunicaciones externas </v>
      </c>
      <c r="BQ188" s="69"/>
      <c r="BR188" s="69" t="str">
        <f>+IF(OR(AND(BG188&gt;Listas!$AH$3,BG188&lt;=Listas!$AH$4),AND(BF188&lt;=Listas!$AH$4,BG188&gt;=Listas!$AH$4)),"Programado","No programado")</f>
        <v>No programado</v>
      </c>
      <c r="BS188" s="69"/>
      <c r="BT188" s="69"/>
      <c r="BU188" s="69" t="str">
        <f t="shared" si="16"/>
        <v/>
      </c>
      <c r="BV188" s="69"/>
      <c r="BW188" s="69" t="str">
        <f>IF(BG188&gt;Listas!$AH$4,"Programado","No programado")</f>
        <v>No programado</v>
      </c>
      <c r="BX188" s="69"/>
      <c r="BY188" s="69"/>
      <c r="BZ188" s="69" t="str">
        <f t="shared" si="17"/>
        <v/>
      </c>
      <c r="CA188" s="69"/>
    </row>
    <row r="189" spans="1:79" ht="61.5" customHeight="1" x14ac:dyDescent="0.25">
      <c r="A189" s="59"/>
      <c r="B189" s="26" t="s">
        <v>78</v>
      </c>
      <c r="C189" s="26" t="str">
        <f>+VLOOKUP(B189,Listas!$A$2:$B$5,2,FALSE)</f>
        <v>PerCuatro</v>
      </c>
      <c r="D189" s="26" t="s">
        <v>952</v>
      </c>
      <c r="E189" s="26" t="e">
        <f>+VLOOKUP(D189,Listas!$E$1:$F$11,2,FALSE)</f>
        <v>#N/A</v>
      </c>
      <c r="F189" s="26"/>
      <c r="G189" s="26" t="s">
        <v>770</v>
      </c>
      <c r="H189" s="26" t="s">
        <v>1170</v>
      </c>
      <c r="I189" s="26" t="s">
        <v>777</v>
      </c>
      <c r="J189" s="26" t="s">
        <v>778</v>
      </c>
      <c r="K189" s="26" t="s">
        <v>779</v>
      </c>
      <c r="L189" s="26" t="s">
        <v>310</v>
      </c>
      <c r="M189" s="26" t="s">
        <v>311</v>
      </c>
      <c r="N189" s="51">
        <v>43862</v>
      </c>
      <c r="O189" s="51">
        <v>44196</v>
      </c>
      <c r="P189" s="19">
        <v>15515284</v>
      </c>
      <c r="Q189" s="26" t="s">
        <v>312</v>
      </c>
      <c r="R189" s="20">
        <v>34</v>
      </c>
      <c r="S189" s="26"/>
      <c r="T189" s="26"/>
      <c r="U189" s="26"/>
      <c r="V189" s="26"/>
      <c r="W189" s="26" t="s">
        <v>317</v>
      </c>
      <c r="X189" s="26"/>
      <c r="Y189" s="26"/>
      <c r="Z189" s="26" t="s">
        <v>317</v>
      </c>
      <c r="AA189" s="26"/>
      <c r="AB189" s="26"/>
      <c r="AC189" s="26"/>
      <c r="AD189" s="26"/>
      <c r="AE189" s="26"/>
      <c r="AF189" s="26"/>
      <c r="AG189" s="26"/>
      <c r="AH189" s="26"/>
      <c r="AI189" s="26"/>
      <c r="AJ189" s="26"/>
      <c r="AK189" s="26"/>
      <c r="AL189" s="26"/>
      <c r="AM189" s="26"/>
      <c r="AN189" s="26"/>
      <c r="AO189" s="26"/>
      <c r="AP189" s="26"/>
      <c r="AQ189" s="26"/>
      <c r="AR189" s="26" t="s">
        <v>248</v>
      </c>
      <c r="AS189" s="26"/>
      <c r="AT189" s="26"/>
      <c r="AU189" s="26"/>
      <c r="AV189" s="26"/>
      <c r="AW189" s="26" t="s">
        <v>99</v>
      </c>
      <c r="AX189" s="26" t="str">
        <f>+VLOOKUP(AW189,Listas!$L$2:$M$8,2,FALSE)</f>
        <v>ComCinco</v>
      </c>
      <c r="AY189" s="26" t="s">
        <v>114</v>
      </c>
      <c r="AZ189" s="26" t="s">
        <v>313</v>
      </c>
      <c r="BA189" s="26" t="str">
        <f>+VLOOKUP(AZ189,Listas!$AA$2:$AB$10,2,FALSE)</f>
        <v>DG</v>
      </c>
      <c r="BB189" s="26"/>
      <c r="BC189" s="69" t="s">
        <v>1034</v>
      </c>
      <c r="BD189" s="69"/>
      <c r="BE189" s="160">
        <v>3878821</v>
      </c>
      <c r="BF189" s="93">
        <f t="shared" si="12"/>
        <v>43862</v>
      </c>
      <c r="BG189" s="93">
        <f t="shared" si="13"/>
        <v>44196</v>
      </c>
      <c r="BH189" s="69" t="str">
        <f>+IF(OR(BG189&lt;=Listas!$AH$2,BF189&lt;=Listas!$AH$2),"Programado","No programado")</f>
        <v>Programado</v>
      </c>
      <c r="BI189" s="69" t="s">
        <v>1399</v>
      </c>
      <c r="BJ189" s="69" t="s">
        <v>1387</v>
      </c>
      <c r="BK189" s="69" t="str">
        <f t="shared" si="18"/>
        <v>Informe trimestral de monitoreo de la actividad en redes sociales y medios de comunicación asociados a la ADRES.</v>
      </c>
      <c r="BL189" s="69" t="s">
        <v>1400</v>
      </c>
      <c r="BM189" s="69" t="str">
        <f>+IF(OR(AND(BG189&gt;Listas!$AH$2,BG189&lt;=Listas!$AH$3),AND(BF189&lt;=Listas!$AH$3,BG189&gt;=Listas!$AH$3)),"Programado","No programado")</f>
        <v>Programado</v>
      </c>
      <c r="BN189" s="69"/>
      <c r="BO189" s="69"/>
      <c r="BP189" s="69" t="str">
        <f t="shared" si="15"/>
        <v>Informe trimestral de monitoreo de la actividad en redes sociales y medios de comunicación asociados a la ADRES.</v>
      </c>
      <c r="BQ189" s="69"/>
      <c r="BR189" s="69" t="str">
        <f>+IF(OR(AND(BG189&gt;Listas!$AH$3,BG189&lt;=Listas!$AH$4),AND(BF189&lt;=Listas!$AH$4,BG189&gt;=Listas!$AH$4)),"Programado","No programado")</f>
        <v>Programado</v>
      </c>
      <c r="BS189" s="69"/>
      <c r="BT189" s="69"/>
      <c r="BU189" s="69" t="str">
        <f t="shared" si="16"/>
        <v>Informe trimestral de monitoreo de la actividad en redes sociales y medios de comunicación asociados a la ADRES.</v>
      </c>
      <c r="BV189" s="69"/>
      <c r="BW189" s="69" t="str">
        <f>IF(BG189&gt;Listas!$AH$4,"Programado","No programado")</f>
        <v>Programado</v>
      </c>
      <c r="BX189" s="69"/>
      <c r="BY189" s="69"/>
      <c r="BZ189" s="69" t="str">
        <f t="shared" si="17"/>
        <v>Informe trimestral de monitoreo de la actividad en redes sociales y medios de comunicación asociados a la ADRES.</v>
      </c>
      <c r="CA189" s="69"/>
    </row>
    <row r="190" spans="1:79" ht="61.5" customHeight="1" x14ac:dyDescent="0.25">
      <c r="A190" s="59"/>
      <c r="B190" s="26" t="s">
        <v>78</v>
      </c>
      <c r="C190" s="26" t="str">
        <f>+VLOOKUP(B190,Listas!$A$2:$B$5,2,FALSE)</f>
        <v>PerCuatro</v>
      </c>
      <c r="D190" s="26" t="s">
        <v>952</v>
      </c>
      <c r="E190" s="26" t="e">
        <f>+VLOOKUP(D190,Listas!$E$1:$F$11,2,FALSE)</f>
        <v>#N/A</v>
      </c>
      <c r="F190" s="26"/>
      <c r="G190" s="26" t="s">
        <v>780</v>
      </c>
      <c r="H190" s="26" t="s">
        <v>1170</v>
      </c>
      <c r="I190" s="26" t="s">
        <v>781</v>
      </c>
      <c r="J190" s="26" t="s">
        <v>1194</v>
      </c>
      <c r="K190" s="26" t="s">
        <v>782</v>
      </c>
      <c r="L190" s="26" t="s">
        <v>310</v>
      </c>
      <c r="M190" s="26" t="s">
        <v>311</v>
      </c>
      <c r="N190" s="51">
        <v>43922</v>
      </c>
      <c r="O190" s="184">
        <v>44196</v>
      </c>
      <c r="P190" s="19">
        <v>6000000</v>
      </c>
      <c r="Q190" s="26" t="s">
        <v>312</v>
      </c>
      <c r="R190" s="20">
        <v>100</v>
      </c>
      <c r="S190" s="26"/>
      <c r="T190" s="26"/>
      <c r="U190" s="26"/>
      <c r="V190" s="26"/>
      <c r="W190" s="26" t="s">
        <v>317</v>
      </c>
      <c r="X190" s="26"/>
      <c r="Y190" s="26"/>
      <c r="Z190" s="26" t="s">
        <v>317</v>
      </c>
      <c r="AA190" s="26"/>
      <c r="AB190" s="26"/>
      <c r="AC190" s="26"/>
      <c r="AD190" s="26"/>
      <c r="AE190" s="26"/>
      <c r="AF190" s="26"/>
      <c r="AG190" s="26"/>
      <c r="AH190" s="26"/>
      <c r="AI190" s="26"/>
      <c r="AJ190" s="26"/>
      <c r="AK190" s="26"/>
      <c r="AL190" s="26"/>
      <c r="AM190" s="26"/>
      <c r="AN190" s="26"/>
      <c r="AO190" s="26"/>
      <c r="AP190" s="26"/>
      <c r="AQ190" s="26"/>
      <c r="AR190" s="26" t="s">
        <v>248</v>
      </c>
      <c r="AS190" s="26"/>
      <c r="AT190" s="26"/>
      <c r="AU190" s="26"/>
      <c r="AV190" s="26"/>
      <c r="AW190" s="26" t="s">
        <v>99</v>
      </c>
      <c r="AX190" s="26" t="str">
        <f>+VLOOKUP(AW190,Listas!$L$2:$M$8,2,FALSE)</f>
        <v>ComCinco</v>
      </c>
      <c r="AY190" s="26" t="s">
        <v>114</v>
      </c>
      <c r="AZ190" s="26" t="s">
        <v>313</v>
      </c>
      <c r="BA190" s="26" t="str">
        <f>+VLOOKUP(AZ190,Listas!$AA$2:$AB$10,2,FALSE)</f>
        <v>DG</v>
      </c>
      <c r="BB190" s="26"/>
      <c r="BC190" s="69" t="s">
        <v>1033</v>
      </c>
      <c r="BD190" s="69"/>
      <c r="BE190" s="69"/>
      <c r="BF190" s="93">
        <f t="shared" si="12"/>
        <v>43922</v>
      </c>
      <c r="BG190" s="93">
        <f t="shared" si="13"/>
        <v>44196</v>
      </c>
      <c r="BH190" s="69" t="str">
        <f>+IF(OR(BG190&lt;=Listas!$AH$2,BF190&lt;=Listas!$AH$2),"Programado","No programado")</f>
        <v>No programado</v>
      </c>
      <c r="BI190" s="69"/>
      <c r="BJ190" s="69"/>
      <c r="BK190" s="69" t="str">
        <f t="shared" si="18"/>
        <v/>
      </c>
      <c r="BL190" s="69"/>
      <c r="BM190" s="69" t="str">
        <f>+IF(OR(AND(BG190&gt;Listas!$AH$2,BG190&lt;=Listas!$AH$3),AND(BF190&lt;=Listas!$AH$3,BG190&gt;=Listas!$AH$3)),"Programado","No programado")</f>
        <v>Programado</v>
      </c>
      <c r="BN190" s="69"/>
      <c r="BO190" s="69"/>
      <c r="BP190" s="69" t="str">
        <f t="shared" si="15"/>
        <v xml:space="preserve">Evidencias gráficas, listados de asistencia y presentación en caso de que se cuente con esta </v>
      </c>
      <c r="BQ190" s="69"/>
      <c r="BR190" s="69" t="str">
        <f>+IF(OR(AND(BG190&gt;Listas!$AH$3,BG190&lt;=Listas!$AH$4),AND(BF190&lt;=Listas!$AH$4,BG190&gt;=Listas!$AH$4)),"Programado","No programado")</f>
        <v>Programado</v>
      </c>
      <c r="BS190" s="69"/>
      <c r="BT190" s="69"/>
      <c r="BU190" s="69" t="str">
        <f t="shared" si="16"/>
        <v xml:space="preserve">Evidencias gráficas, listados de asistencia y presentación en caso de que se cuente con esta </v>
      </c>
      <c r="BV190" s="69"/>
      <c r="BW190" s="69" t="str">
        <f>IF(BG190&gt;Listas!$AH$4,"Programado","No programado")</f>
        <v>Programado</v>
      </c>
      <c r="BX190" s="69"/>
      <c r="BY190" s="69"/>
      <c r="BZ190" s="69" t="str">
        <f t="shared" si="17"/>
        <v xml:space="preserve">Evidencias gráficas, listados de asistencia y presentación en caso de que se cuente con esta </v>
      </c>
      <c r="CA190" s="69"/>
    </row>
    <row r="191" spans="1:79" ht="61.5" customHeight="1" x14ac:dyDescent="0.25">
      <c r="A191" s="59"/>
      <c r="B191" s="26" t="s">
        <v>78</v>
      </c>
      <c r="C191" s="26" t="str">
        <f>+VLOOKUP(B191,Listas!$A$2:$B$5,2,FALSE)</f>
        <v>PerCuatro</v>
      </c>
      <c r="D191" s="26" t="s">
        <v>952</v>
      </c>
      <c r="E191" s="26" t="e">
        <f>+VLOOKUP(D191,Listas!$E$1:$F$11,2,FALSE)</f>
        <v>#N/A</v>
      </c>
      <c r="F191" s="26"/>
      <c r="G191" s="26" t="s">
        <v>783</v>
      </c>
      <c r="H191" s="26" t="s">
        <v>1170</v>
      </c>
      <c r="I191" s="26" t="s">
        <v>784</v>
      </c>
      <c r="J191" s="26" t="s">
        <v>785</v>
      </c>
      <c r="K191" s="26" t="s">
        <v>786</v>
      </c>
      <c r="L191" s="26" t="s">
        <v>310</v>
      </c>
      <c r="M191" s="26" t="s">
        <v>311</v>
      </c>
      <c r="N191" s="51">
        <v>43922</v>
      </c>
      <c r="O191" s="51">
        <v>44012</v>
      </c>
      <c r="P191" s="19">
        <v>9126638</v>
      </c>
      <c r="Q191" s="26" t="s">
        <v>312</v>
      </c>
      <c r="R191" s="20">
        <v>50</v>
      </c>
      <c r="S191" s="26"/>
      <c r="T191" s="26"/>
      <c r="U191" s="26"/>
      <c r="V191" s="26"/>
      <c r="W191" s="26" t="s">
        <v>317</v>
      </c>
      <c r="X191" s="26"/>
      <c r="Y191" s="26"/>
      <c r="Z191" s="26" t="s">
        <v>317</v>
      </c>
      <c r="AA191" s="26"/>
      <c r="AB191" s="26"/>
      <c r="AC191" s="26"/>
      <c r="AD191" s="26"/>
      <c r="AE191" s="26"/>
      <c r="AF191" s="26"/>
      <c r="AG191" s="26"/>
      <c r="AH191" s="26"/>
      <c r="AI191" s="26"/>
      <c r="AJ191" s="26"/>
      <c r="AK191" s="26"/>
      <c r="AL191" s="26"/>
      <c r="AM191" s="26"/>
      <c r="AN191" s="26"/>
      <c r="AO191" s="26"/>
      <c r="AP191" s="26"/>
      <c r="AQ191" s="26"/>
      <c r="AR191" s="26" t="s">
        <v>248</v>
      </c>
      <c r="AS191" s="26"/>
      <c r="AT191" s="26"/>
      <c r="AU191" s="26"/>
      <c r="AV191" s="26"/>
      <c r="AW191" s="26" t="s">
        <v>97</v>
      </c>
      <c r="AX191" s="26" t="str">
        <f>+VLOOKUP(AW191,Listas!$L$2:$M$8,2,FALSE)</f>
        <v>ComTres</v>
      </c>
      <c r="AY191" s="26" t="s">
        <v>107</v>
      </c>
      <c r="AZ191" s="26" t="s">
        <v>313</v>
      </c>
      <c r="BA191" s="26" t="str">
        <f>+VLOOKUP(AZ191,Listas!$AA$2:$AB$10,2,FALSE)</f>
        <v>DG</v>
      </c>
      <c r="BB191" s="26"/>
      <c r="BC191" s="69" t="s">
        <v>1033</v>
      </c>
      <c r="BD191" s="69"/>
      <c r="BE191" s="69"/>
      <c r="BF191" s="93">
        <f t="shared" si="12"/>
        <v>43922</v>
      </c>
      <c r="BG191" s="93">
        <f t="shared" si="13"/>
        <v>44012</v>
      </c>
      <c r="BH191" s="69" t="str">
        <f>+IF(OR(BG191&lt;=Listas!$AH$2,BF191&lt;=Listas!$AH$2),"Programado","No programado")</f>
        <v>No programado</v>
      </c>
      <c r="BI191" s="69"/>
      <c r="BJ191" s="69"/>
      <c r="BK191" s="69" t="str">
        <f t="shared" si="18"/>
        <v/>
      </c>
      <c r="BL191" s="69"/>
      <c r="BM191" s="69" t="str">
        <f>+IF(OR(AND(BG191&gt;Listas!$AH$2,BG191&lt;=Listas!$AH$3),AND(BF191&lt;=Listas!$AH$3,BG191&gt;=Listas!$AH$3)),"Programado","No programado")</f>
        <v>Programado</v>
      </c>
      <c r="BN191" s="69"/>
      <c r="BO191" s="69"/>
      <c r="BP191" s="69" t="str">
        <f t="shared" si="15"/>
        <v xml:space="preserve">Informe descriptivo de actividades realizadas en la campaña, compilando las evidencias gráficas de su implementación entregado a la lider de rendición de cuentas. 
Piezas audiovisuales utilizadas en el ejercicio de rendición de cuentas </v>
      </c>
      <c r="BQ191" s="69"/>
      <c r="BR191" s="69" t="str">
        <f>+IF(OR(AND(BG191&gt;Listas!$AH$3,BG191&lt;=Listas!$AH$4),AND(BF191&lt;=Listas!$AH$4,BG191&gt;=Listas!$AH$4)),"Programado","No programado")</f>
        <v>No programado</v>
      </c>
      <c r="BS191" s="69"/>
      <c r="BT191" s="69"/>
      <c r="BU191" s="69" t="str">
        <f t="shared" si="16"/>
        <v/>
      </c>
      <c r="BV191" s="69"/>
      <c r="BW191" s="69" t="str">
        <f>IF(BG191&gt;Listas!$AH$4,"Programado","No programado")</f>
        <v>No programado</v>
      </c>
      <c r="BX191" s="69"/>
      <c r="BY191" s="69"/>
      <c r="BZ191" s="69" t="str">
        <f t="shared" si="17"/>
        <v/>
      </c>
      <c r="CA191" s="69"/>
    </row>
    <row r="192" spans="1:79" ht="61.5" customHeight="1" x14ac:dyDescent="0.25">
      <c r="A192" s="59"/>
      <c r="B192" s="26" t="s">
        <v>78</v>
      </c>
      <c r="C192" s="26" t="str">
        <f>+VLOOKUP(B192,Listas!$A$2:$B$5,2,FALSE)</f>
        <v>PerCuatro</v>
      </c>
      <c r="D192" s="26" t="s">
        <v>952</v>
      </c>
      <c r="E192" s="26" t="e">
        <f>+VLOOKUP(D192,Listas!$E$1:$F$11,2,FALSE)</f>
        <v>#N/A</v>
      </c>
      <c r="F192" s="26"/>
      <c r="G192" s="26" t="s">
        <v>783</v>
      </c>
      <c r="H192" s="26" t="s">
        <v>1170</v>
      </c>
      <c r="I192" s="26" t="s">
        <v>787</v>
      </c>
      <c r="J192" s="26" t="s">
        <v>788</v>
      </c>
      <c r="K192" s="26" t="s">
        <v>789</v>
      </c>
      <c r="L192" s="26" t="s">
        <v>790</v>
      </c>
      <c r="M192" s="26" t="s">
        <v>300</v>
      </c>
      <c r="N192" s="51">
        <v>43922</v>
      </c>
      <c r="O192" s="51">
        <v>44104</v>
      </c>
      <c r="P192" s="29"/>
      <c r="Q192" s="26"/>
      <c r="R192" s="20">
        <v>50</v>
      </c>
      <c r="S192" s="26"/>
      <c r="T192" s="26"/>
      <c r="U192" s="26"/>
      <c r="V192" s="26"/>
      <c r="W192" s="26" t="s">
        <v>317</v>
      </c>
      <c r="X192" s="26"/>
      <c r="Y192" s="26"/>
      <c r="Z192" s="26" t="s">
        <v>317</v>
      </c>
      <c r="AA192" s="26"/>
      <c r="AB192" s="26"/>
      <c r="AC192" s="26"/>
      <c r="AD192" s="26"/>
      <c r="AE192" s="26"/>
      <c r="AF192" s="26"/>
      <c r="AG192" s="26"/>
      <c r="AH192" s="26"/>
      <c r="AI192" s="26"/>
      <c r="AJ192" s="26"/>
      <c r="AK192" s="26"/>
      <c r="AL192" s="26"/>
      <c r="AM192" s="26"/>
      <c r="AN192" s="26"/>
      <c r="AO192" s="26"/>
      <c r="AP192" s="26"/>
      <c r="AQ192" s="26"/>
      <c r="AR192" s="26" t="s">
        <v>248</v>
      </c>
      <c r="AS192" s="26"/>
      <c r="AT192" s="26"/>
      <c r="AU192" s="26"/>
      <c r="AV192" s="26"/>
      <c r="AW192" s="26" t="s">
        <v>97</v>
      </c>
      <c r="AX192" s="26" t="str">
        <f>+VLOOKUP(AW192,Listas!$L$2:$M$8,2,FALSE)</f>
        <v>ComTres</v>
      </c>
      <c r="AY192" s="26" t="s">
        <v>108</v>
      </c>
      <c r="AZ192" s="26" t="s">
        <v>153</v>
      </c>
      <c r="BA192" s="26" t="str">
        <f>+VLOOKUP(AZ192,Listas!$AA$2:$AB$10,2,FALSE)</f>
        <v>OAPCR</v>
      </c>
      <c r="BB192" s="26"/>
      <c r="BC192" s="69" t="s">
        <v>1033</v>
      </c>
      <c r="BD192" s="69"/>
      <c r="BE192" s="69"/>
      <c r="BF192" s="93">
        <f t="shared" si="12"/>
        <v>43922</v>
      </c>
      <c r="BG192" s="93">
        <f t="shared" si="13"/>
        <v>44104</v>
      </c>
      <c r="BH192" s="69" t="str">
        <f>+IF(OR(BG192&lt;=Listas!$AH$2,BF192&lt;=Listas!$AH$2),"Programado","No programado")</f>
        <v>No programado</v>
      </c>
      <c r="BI192" s="69"/>
      <c r="BJ192" s="69"/>
      <c r="BK192" s="69" t="str">
        <f t="shared" si="18"/>
        <v/>
      </c>
      <c r="BL192" s="69"/>
      <c r="BM192" s="69" t="str">
        <f>+IF(OR(AND(BG192&gt;Listas!$AH$2,BG192&lt;=Listas!$AH$3),AND(BF192&lt;=Listas!$AH$3,BG192&gt;=Listas!$AH$3)),"Programado","No programado")</f>
        <v>Programado</v>
      </c>
      <c r="BN192" s="69"/>
      <c r="BO192" s="69"/>
      <c r="BP192" s="69" t="str">
        <f t="shared" si="15"/>
        <v>informe de la audiencia de rendición de cuentas, elaborado y publicado</v>
      </c>
      <c r="BQ192" s="69"/>
      <c r="BR192" s="69" t="str">
        <f>+IF(OR(AND(BG192&gt;Listas!$AH$3,BG192&lt;=Listas!$AH$4),AND(BF192&lt;=Listas!$AH$4,BG192&gt;=Listas!$AH$4)),"Programado","No programado")</f>
        <v>Programado</v>
      </c>
      <c r="BS192" s="69"/>
      <c r="BT192" s="69"/>
      <c r="BU192" s="69" t="str">
        <f t="shared" si="16"/>
        <v>informe de la audiencia de rendición de cuentas, elaborado y publicado</v>
      </c>
      <c r="BV192" s="69"/>
      <c r="BW192" s="69" t="str">
        <f>IF(BG192&gt;Listas!$AH$4,"Programado","No programado")</f>
        <v>No programado</v>
      </c>
      <c r="BX192" s="69"/>
      <c r="BY192" s="69"/>
      <c r="BZ192" s="69" t="str">
        <f t="shared" si="17"/>
        <v/>
      </c>
      <c r="CA192" s="69"/>
    </row>
    <row r="193" spans="1:79" ht="61.5" customHeight="1" x14ac:dyDescent="0.25">
      <c r="A193" s="59"/>
      <c r="B193" s="26" t="s">
        <v>78</v>
      </c>
      <c r="C193" s="26" t="str">
        <f>+VLOOKUP(B193,Listas!$A$2:$B$5,2,FALSE)</f>
        <v>PerCuatro</v>
      </c>
      <c r="D193" s="26" t="s">
        <v>952</v>
      </c>
      <c r="E193" s="26" t="e">
        <f>+VLOOKUP(D193,Listas!$E$1:$F$11,2,FALSE)</f>
        <v>#N/A</v>
      </c>
      <c r="F193" s="26"/>
      <c r="G193" s="26" t="s">
        <v>791</v>
      </c>
      <c r="H193" s="26" t="s">
        <v>1170</v>
      </c>
      <c r="I193" s="26" t="s">
        <v>792</v>
      </c>
      <c r="J193" s="26" t="s">
        <v>793</v>
      </c>
      <c r="K193" s="26" t="s">
        <v>794</v>
      </c>
      <c r="L193" s="26" t="s">
        <v>790</v>
      </c>
      <c r="M193" s="26" t="s">
        <v>300</v>
      </c>
      <c r="N193" s="51">
        <v>43862</v>
      </c>
      <c r="O193" s="51">
        <v>43981</v>
      </c>
      <c r="P193" s="29"/>
      <c r="Q193" s="26"/>
      <c r="R193" s="20">
        <v>33</v>
      </c>
      <c r="S193" s="26"/>
      <c r="T193" s="26"/>
      <c r="U193" s="26"/>
      <c r="V193" s="26"/>
      <c r="W193" s="26" t="s">
        <v>317</v>
      </c>
      <c r="X193" s="26"/>
      <c r="Y193" s="26"/>
      <c r="Z193" s="26" t="s">
        <v>317</v>
      </c>
      <c r="AA193" s="26"/>
      <c r="AB193" s="26"/>
      <c r="AC193" s="26"/>
      <c r="AD193" s="26"/>
      <c r="AE193" s="26"/>
      <c r="AF193" s="26"/>
      <c r="AG193" s="26"/>
      <c r="AH193" s="26"/>
      <c r="AI193" s="26"/>
      <c r="AJ193" s="26"/>
      <c r="AK193" s="26"/>
      <c r="AL193" s="26"/>
      <c r="AM193" s="26"/>
      <c r="AN193" s="26"/>
      <c r="AO193" s="26"/>
      <c r="AP193" s="26"/>
      <c r="AQ193" s="26"/>
      <c r="AR193" s="26" t="s">
        <v>248</v>
      </c>
      <c r="AS193" s="26"/>
      <c r="AT193" s="26"/>
      <c r="AU193" s="26"/>
      <c r="AV193" s="26"/>
      <c r="AW193" s="26" t="s">
        <v>97</v>
      </c>
      <c r="AX193" s="26" t="str">
        <f>+VLOOKUP(AW193,Listas!$L$2:$M$8,2,FALSE)</f>
        <v>ComTres</v>
      </c>
      <c r="AY193" s="26" t="s">
        <v>105</v>
      </c>
      <c r="AZ193" s="26" t="s">
        <v>313</v>
      </c>
      <c r="BA193" s="26" t="str">
        <f>+VLOOKUP(AZ193,Listas!$AA$2:$AB$10,2,FALSE)</f>
        <v>DG</v>
      </c>
      <c r="BB193" s="26"/>
      <c r="BC193" s="69" t="s">
        <v>1034</v>
      </c>
      <c r="BD193" s="69"/>
      <c r="BE193" s="69"/>
      <c r="BF193" s="93">
        <f t="shared" si="12"/>
        <v>43862</v>
      </c>
      <c r="BG193" s="93">
        <f t="shared" si="13"/>
        <v>43981</v>
      </c>
      <c r="BH193" s="69" t="str">
        <f>+IF(OR(BG193&lt;=Listas!$AH$2,BF193&lt;=Listas!$AH$2),"Programado","No programado")</f>
        <v>Programado</v>
      </c>
      <c r="BI193" s="69" t="s">
        <v>1401</v>
      </c>
      <c r="BJ193" s="69"/>
      <c r="BK193" s="69" t="str">
        <f t="shared" si="18"/>
        <v>Estrategia de Rendición de Cuentas y participación ciudadana, formulada</v>
      </c>
      <c r="BL193" s="69" t="s">
        <v>1402</v>
      </c>
      <c r="BM193" s="69" t="str">
        <f>+IF(OR(AND(BG193&gt;Listas!$AH$2,BG193&lt;=Listas!$AH$3),AND(BF193&lt;=Listas!$AH$3,BG193&gt;=Listas!$AH$3)),"Programado","No programado")</f>
        <v>Programado</v>
      </c>
      <c r="BN193" s="69"/>
      <c r="BO193" s="69"/>
      <c r="BP193" s="69" t="str">
        <f t="shared" si="15"/>
        <v>Estrategia de Rendición de Cuentas y participación ciudadana, formulada</v>
      </c>
      <c r="BQ193" s="69"/>
      <c r="BR193" s="69" t="str">
        <f>+IF(OR(AND(BG193&gt;Listas!$AH$3,BG193&lt;=Listas!$AH$4),AND(BF193&lt;=Listas!$AH$4,BG193&gt;=Listas!$AH$4)),"Programado","No programado")</f>
        <v>No programado</v>
      </c>
      <c r="BS193" s="69"/>
      <c r="BT193" s="69"/>
      <c r="BU193" s="69" t="str">
        <f t="shared" si="16"/>
        <v/>
      </c>
      <c r="BV193" s="69"/>
      <c r="BW193" s="69" t="str">
        <f>IF(BG193&gt;Listas!$AH$4,"Programado","No programado")</f>
        <v>No programado</v>
      </c>
      <c r="BX193" s="69"/>
      <c r="BY193" s="69"/>
      <c r="BZ193" s="69" t="str">
        <f t="shared" si="17"/>
        <v/>
      </c>
      <c r="CA193" s="69"/>
    </row>
    <row r="194" spans="1:79" ht="61.5" customHeight="1" x14ac:dyDescent="0.25">
      <c r="A194" s="59"/>
      <c r="B194" s="26" t="s">
        <v>78</v>
      </c>
      <c r="C194" s="26" t="s">
        <v>83</v>
      </c>
      <c r="D194" s="26" t="s">
        <v>952</v>
      </c>
      <c r="E194" s="26" t="s">
        <v>90</v>
      </c>
      <c r="F194" s="26"/>
      <c r="G194" s="26" t="s">
        <v>791</v>
      </c>
      <c r="H194" s="26" t="s">
        <v>1170</v>
      </c>
      <c r="I194" s="26" t="s">
        <v>795</v>
      </c>
      <c r="J194" s="26" t="s">
        <v>796</v>
      </c>
      <c r="K194" s="26" t="s">
        <v>797</v>
      </c>
      <c r="L194" s="26" t="s">
        <v>310</v>
      </c>
      <c r="M194" s="26"/>
      <c r="N194" s="51">
        <v>43983</v>
      </c>
      <c r="O194" s="51">
        <v>44196</v>
      </c>
      <c r="P194" s="29"/>
      <c r="Q194" s="26"/>
      <c r="R194" s="20">
        <v>34</v>
      </c>
      <c r="S194" s="26"/>
      <c r="T194" s="26"/>
      <c r="U194" s="26"/>
      <c r="V194" s="26"/>
      <c r="W194" s="26" t="s">
        <v>317</v>
      </c>
      <c r="X194" s="26"/>
      <c r="Y194" s="26"/>
      <c r="Z194" s="26" t="s">
        <v>317</v>
      </c>
      <c r="AA194" s="26"/>
      <c r="AB194" s="26"/>
      <c r="AC194" s="26"/>
      <c r="AD194" s="26"/>
      <c r="AE194" s="26"/>
      <c r="AF194" s="26"/>
      <c r="AG194" s="26"/>
      <c r="AH194" s="26"/>
      <c r="AI194" s="26"/>
      <c r="AJ194" s="26"/>
      <c r="AK194" s="26"/>
      <c r="AL194" s="26"/>
      <c r="AM194" s="26"/>
      <c r="AN194" s="26"/>
      <c r="AO194" s="26"/>
      <c r="AP194" s="26"/>
      <c r="AQ194" s="26"/>
      <c r="AR194" s="26" t="s">
        <v>248</v>
      </c>
      <c r="AS194" s="26"/>
      <c r="AT194" s="26"/>
      <c r="AU194" s="26"/>
      <c r="AV194" s="26"/>
      <c r="AW194" s="26" t="s">
        <v>97</v>
      </c>
      <c r="AX194" s="26" t="s">
        <v>201</v>
      </c>
      <c r="AY194" s="26" t="s">
        <v>106</v>
      </c>
      <c r="AZ194" s="26" t="s">
        <v>313</v>
      </c>
      <c r="BA194" s="26" t="s">
        <v>160</v>
      </c>
      <c r="BB194" s="26"/>
      <c r="BC194" s="69" t="s">
        <v>1033</v>
      </c>
      <c r="BD194" s="69"/>
      <c r="BE194" s="69"/>
      <c r="BF194" s="93">
        <f t="shared" si="12"/>
        <v>43983</v>
      </c>
      <c r="BG194" s="93">
        <f t="shared" si="13"/>
        <v>44196</v>
      </c>
      <c r="BH194" s="69" t="str">
        <f>+IF(OR(BG194&lt;=Listas!$AH$2,BF194&lt;=Listas!$AH$2),"Programado","No programado")</f>
        <v>No programado</v>
      </c>
      <c r="BI194" s="69"/>
      <c r="BJ194" s="69"/>
      <c r="BK194" s="69" t="str">
        <f t="shared" si="18"/>
        <v/>
      </c>
      <c r="BL194" s="69"/>
      <c r="BM194" s="69" t="str">
        <f>+IF(OR(AND(BG194&gt;Listas!$AH$2,BG194&lt;=Listas!$AH$3),AND(BF194&lt;=Listas!$AH$3,BG194&gt;=Listas!$AH$3)),"Programado","No programado")</f>
        <v>Programado</v>
      </c>
      <c r="BN194" s="69"/>
      <c r="BO194" s="69"/>
      <c r="BP194" s="69" t="str">
        <f t="shared" si="15"/>
        <v>Listados de asistencia y formato de participación ciudadana diligenciado</v>
      </c>
      <c r="BQ194" s="69"/>
      <c r="BR194" s="69" t="str">
        <f>+IF(OR(AND(BG194&gt;Listas!$AH$3,BG194&lt;=Listas!$AH$4),AND(BF194&lt;=Listas!$AH$4,BG194&gt;=Listas!$AH$4)),"Programado","No programado")</f>
        <v>Programado</v>
      </c>
      <c r="BS194" s="69"/>
      <c r="BT194" s="69"/>
      <c r="BU194" s="69" t="str">
        <f t="shared" si="16"/>
        <v>Listados de asistencia y formato de participación ciudadana diligenciado</v>
      </c>
      <c r="BV194" s="69"/>
      <c r="BW194" s="69" t="str">
        <f>IF(BG194&gt;Listas!$AH$4,"Programado","No programado")</f>
        <v>Programado</v>
      </c>
      <c r="BX194" s="69"/>
      <c r="BY194" s="69"/>
      <c r="BZ194" s="69" t="str">
        <f t="shared" si="17"/>
        <v>Listados de asistencia y formato de participación ciudadana diligenciado</v>
      </c>
      <c r="CA194" s="69"/>
    </row>
    <row r="195" spans="1:79" ht="61.5" customHeight="1" x14ac:dyDescent="0.25">
      <c r="A195" s="59"/>
      <c r="B195" s="26" t="s">
        <v>78</v>
      </c>
      <c r="C195" s="26" t="s">
        <v>83</v>
      </c>
      <c r="D195" s="26" t="s">
        <v>952</v>
      </c>
      <c r="E195" s="26" t="s">
        <v>90</v>
      </c>
      <c r="F195" s="26"/>
      <c r="G195" s="26" t="s">
        <v>791</v>
      </c>
      <c r="H195" s="26" t="s">
        <v>1170</v>
      </c>
      <c r="I195" s="26" t="s">
        <v>1482</v>
      </c>
      <c r="J195" s="26" t="s">
        <v>798</v>
      </c>
      <c r="K195" s="26" t="s">
        <v>799</v>
      </c>
      <c r="L195" s="26" t="s">
        <v>790</v>
      </c>
      <c r="M195" s="26" t="s">
        <v>300</v>
      </c>
      <c r="N195" s="51">
        <v>43862</v>
      </c>
      <c r="O195" s="51">
        <v>44196</v>
      </c>
      <c r="P195" s="29"/>
      <c r="Q195" s="26"/>
      <c r="R195" s="20">
        <v>33</v>
      </c>
      <c r="S195" s="26"/>
      <c r="T195" s="26"/>
      <c r="U195" s="26"/>
      <c r="V195" s="26"/>
      <c r="W195" s="26" t="s">
        <v>317</v>
      </c>
      <c r="X195" s="26"/>
      <c r="Y195" s="26"/>
      <c r="Z195" s="26" t="s">
        <v>317</v>
      </c>
      <c r="AA195" s="26"/>
      <c r="AB195" s="26"/>
      <c r="AC195" s="26"/>
      <c r="AD195" s="26"/>
      <c r="AE195" s="26"/>
      <c r="AF195" s="26"/>
      <c r="AG195" s="26"/>
      <c r="AH195" s="26"/>
      <c r="AI195" s="26"/>
      <c r="AJ195" s="26"/>
      <c r="AK195" s="26"/>
      <c r="AL195" s="26"/>
      <c r="AM195" s="26"/>
      <c r="AN195" s="26"/>
      <c r="AO195" s="26"/>
      <c r="AP195" s="26"/>
      <c r="AQ195" s="26"/>
      <c r="AR195" s="26" t="s">
        <v>248</v>
      </c>
      <c r="AS195" s="26"/>
      <c r="AT195" s="26"/>
      <c r="AU195" s="26"/>
      <c r="AV195" s="26"/>
      <c r="AW195" s="26" t="s">
        <v>97</v>
      </c>
      <c r="AX195" s="26" t="s">
        <v>201</v>
      </c>
      <c r="AY195" s="26" t="s">
        <v>108</v>
      </c>
      <c r="AZ195" s="26" t="s">
        <v>153</v>
      </c>
      <c r="BA195" s="26" t="s">
        <v>160</v>
      </c>
      <c r="BB195" s="26" t="s">
        <v>168</v>
      </c>
      <c r="BC195" s="69" t="s">
        <v>1034</v>
      </c>
      <c r="BD195" s="69"/>
      <c r="BE195" s="69"/>
      <c r="BF195" s="93">
        <f t="shared" si="12"/>
        <v>43862</v>
      </c>
      <c r="BG195" s="93">
        <f t="shared" si="13"/>
        <v>44196</v>
      </c>
      <c r="BH195" s="69" t="str">
        <f>+IF(OR(BG195&lt;=Listas!$AH$2,BF195&lt;=Listas!$AH$2),"Programado","No programado")</f>
        <v>Programado</v>
      </c>
      <c r="BI195" s="69" t="s">
        <v>1403</v>
      </c>
      <c r="BJ195" s="69"/>
      <c r="BK195" s="69" t="str">
        <f t="shared" si="18"/>
        <v xml:space="preserve">Informe anual de la implementación de la Estrategia de Rendición de Cuentas y participación ciudadana </v>
      </c>
      <c r="BL195" s="69"/>
      <c r="BM195" s="69" t="str">
        <f>+IF(OR(AND(BG195&gt;Listas!$AH$2,BG195&lt;=Listas!$AH$3),AND(BF195&lt;=Listas!$AH$3,BG195&gt;=Listas!$AH$3)),"Programado","No programado")</f>
        <v>Programado</v>
      </c>
      <c r="BN195" s="69"/>
      <c r="BO195" s="69"/>
      <c r="BP195" s="69" t="str">
        <f t="shared" si="15"/>
        <v xml:space="preserve">Informe anual de la implementación de la Estrategia de Rendición de Cuentas y participación ciudadana </v>
      </c>
      <c r="BQ195" s="69"/>
      <c r="BR195" s="69" t="str">
        <f>+IF(OR(AND(BG195&gt;Listas!$AH$3,BG195&lt;=Listas!$AH$4),AND(BF195&lt;=Listas!$AH$4,BG195&gt;=Listas!$AH$4)),"Programado","No programado")</f>
        <v>Programado</v>
      </c>
      <c r="BS195" s="69"/>
      <c r="BT195" s="69"/>
      <c r="BU195" s="69" t="str">
        <f t="shared" si="16"/>
        <v xml:space="preserve">Informe anual de la implementación de la Estrategia de Rendición de Cuentas y participación ciudadana </v>
      </c>
      <c r="BV195" s="69"/>
      <c r="BW195" s="69" t="str">
        <f>IF(BG195&gt;Listas!$AH$4,"Programado","No programado")</f>
        <v>Programado</v>
      </c>
      <c r="BX195" s="69"/>
      <c r="BY195" s="69"/>
      <c r="BZ195" s="69" t="str">
        <f t="shared" si="17"/>
        <v xml:space="preserve">Informe anual de la implementación de la Estrategia de Rendición de Cuentas y participación ciudadana </v>
      </c>
      <c r="CA195" s="69"/>
    </row>
    <row r="196" spans="1:79" ht="61.5" customHeight="1" x14ac:dyDescent="0.25">
      <c r="A196" s="59"/>
      <c r="B196" s="26" t="s">
        <v>77</v>
      </c>
      <c r="C196" s="26" t="s">
        <v>83</v>
      </c>
      <c r="D196" s="26" t="s">
        <v>64</v>
      </c>
      <c r="E196" s="26" t="s">
        <v>90</v>
      </c>
      <c r="F196" s="26" t="s">
        <v>220</v>
      </c>
      <c r="G196" s="26" t="s">
        <v>755</v>
      </c>
      <c r="H196" s="26" t="s">
        <v>1164</v>
      </c>
      <c r="I196" s="26" t="s">
        <v>762</v>
      </c>
      <c r="J196" s="26" t="s">
        <v>763</v>
      </c>
      <c r="K196" s="26" t="s">
        <v>764</v>
      </c>
      <c r="L196" s="26" t="s">
        <v>1195</v>
      </c>
      <c r="M196" s="26" t="s">
        <v>1196</v>
      </c>
      <c r="N196" s="51">
        <v>43863</v>
      </c>
      <c r="O196" s="51">
        <v>44074</v>
      </c>
      <c r="P196" s="29"/>
      <c r="Q196" s="26"/>
      <c r="R196" s="20">
        <v>23</v>
      </c>
      <c r="S196" s="26"/>
      <c r="T196" s="26" t="s">
        <v>317</v>
      </c>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t="s">
        <v>200</v>
      </c>
      <c r="AX196" s="26" t="s">
        <v>201</v>
      </c>
      <c r="AY196" s="26" t="s">
        <v>200</v>
      </c>
      <c r="AZ196" s="26" t="s">
        <v>127</v>
      </c>
      <c r="BA196" s="26" t="s">
        <v>160</v>
      </c>
      <c r="BB196" s="26" t="s">
        <v>131</v>
      </c>
      <c r="BC196" s="69" t="s">
        <v>1034</v>
      </c>
      <c r="BD196" s="69"/>
      <c r="BE196" s="69"/>
      <c r="BF196" s="93">
        <f t="shared" si="12"/>
        <v>43863</v>
      </c>
      <c r="BG196" s="93">
        <f t="shared" si="13"/>
        <v>44074</v>
      </c>
      <c r="BH196" s="69" t="str">
        <f>+IF(OR(BG196&lt;=Listas!$AH$2,BF196&lt;=Listas!$AH$2),"Programado","No programado")</f>
        <v>Programado</v>
      </c>
      <c r="BI196" s="69" t="s">
        <v>1325</v>
      </c>
      <c r="BJ196" s="69" t="s">
        <v>1326</v>
      </c>
      <c r="BK196" s="69" t="str">
        <f t="shared" si="18"/>
        <v>Documento metodológico para costear la operación institucional.</v>
      </c>
      <c r="BL196" s="69" t="s">
        <v>1327</v>
      </c>
      <c r="BM196" s="69" t="str">
        <f>+IF(OR(AND(BG196&gt;Listas!$AH$2,BG196&lt;=Listas!$AH$3),AND(BF196&lt;=Listas!$AH$3,BG196&gt;=Listas!$AH$3)),"Programado","No programado")</f>
        <v>Programado</v>
      </c>
      <c r="BN196" s="69"/>
      <c r="BO196" s="69"/>
      <c r="BP196" s="69" t="str">
        <f t="shared" si="15"/>
        <v>Documento metodológico para costear la operación institucional.</v>
      </c>
      <c r="BQ196" s="69"/>
      <c r="BR196" s="69" t="str">
        <f>+IF(OR(AND(BG196&gt;Listas!$AH$3,BG196&lt;=Listas!$AH$4),AND(BF196&lt;=Listas!$AH$4,BG196&gt;=Listas!$AH$4)),"Programado","No programado")</f>
        <v>Programado</v>
      </c>
      <c r="BS196" s="69"/>
      <c r="BT196" s="69"/>
      <c r="BU196" s="69" t="str">
        <f t="shared" si="16"/>
        <v>Documento metodológico para costear la operación institucional.</v>
      </c>
      <c r="BV196" s="69"/>
      <c r="BW196" s="69" t="str">
        <f>IF(BG196&gt;Listas!$AH$4,"Programado","No programado")</f>
        <v>No programado</v>
      </c>
      <c r="BX196" s="69"/>
      <c r="BY196" s="69"/>
      <c r="BZ196" s="69" t="str">
        <f t="shared" si="17"/>
        <v/>
      </c>
      <c r="CA196" s="69"/>
    </row>
    <row r="197" spans="1:79" ht="61.5" customHeight="1" x14ac:dyDescent="0.25">
      <c r="A197" s="59"/>
      <c r="B197" s="26" t="s">
        <v>77</v>
      </c>
      <c r="C197" s="26" t="s">
        <v>83</v>
      </c>
      <c r="D197" s="26" t="s">
        <v>64</v>
      </c>
      <c r="E197" s="26" t="s">
        <v>90</v>
      </c>
      <c r="F197" s="26" t="s">
        <v>220</v>
      </c>
      <c r="G197" s="26" t="s">
        <v>755</v>
      </c>
      <c r="H197" s="26" t="s">
        <v>1164</v>
      </c>
      <c r="I197" s="26" t="s">
        <v>759</v>
      </c>
      <c r="J197" s="26" t="s">
        <v>760</v>
      </c>
      <c r="K197" s="26" t="s">
        <v>761</v>
      </c>
      <c r="L197" s="26" t="s">
        <v>1195</v>
      </c>
      <c r="M197" s="26" t="s">
        <v>1197</v>
      </c>
      <c r="N197" s="51">
        <v>43952</v>
      </c>
      <c r="O197" s="51">
        <v>44165</v>
      </c>
      <c r="P197" s="29"/>
      <c r="Q197" s="26"/>
      <c r="R197" s="20">
        <v>9</v>
      </c>
      <c r="S197" s="26"/>
      <c r="T197" s="26" t="s">
        <v>317</v>
      </c>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t="s">
        <v>200</v>
      </c>
      <c r="AX197" s="26" t="s">
        <v>201</v>
      </c>
      <c r="AY197" s="26" t="s">
        <v>200</v>
      </c>
      <c r="AZ197" s="26" t="s">
        <v>127</v>
      </c>
      <c r="BA197" s="26" t="s">
        <v>160</v>
      </c>
      <c r="BB197" s="26" t="s">
        <v>131</v>
      </c>
      <c r="BC197" s="69" t="s">
        <v>1033</v>
      </c>
      <c r="BD197" s="69"/>
      <c r="BE197" s="69"/>
      <c r="BF197" s="93">
        <f t="shared" si="12"/>
        <v>43952</v>
      </c>
      <c r="BG197" s="93">
        <f t="shared" si="13"/>
        <v>44165</v>
      </c>
      <c r="BH197" s="69" t="str">
        <f>+IF(OR(BG197&lt;=Listas!$AH$2,BF197&lt;=Listas!$AH$2),"Programado","No programado")</f>
        <v>No programado</v>
      </c>
      <c r="BI197" s="69"/>
      <c r="BJ197" s="69"/>
      <c r="BK197" s="69" t="str">
        <f t="shared" si="18"/>
        <v/>
      </c>
      <c r="BL197" s="69"/>
      <c r="BM197" s="69" t="str">
        <f>+IF(OR(AND(BG197&gt;Listas!$AH$2,BG197&lt;=Listas!$AH$3),AND(BF197&lt;=Listas!$AH$3,BG197&gt;=Listas!$AH$3)),"Programado","No programado")</f>
        <v>Programado</v>
      </c>
      <c r="BN197" s="69"/>
      <c r="BO197" s="69"/>
      <c r="BP197" s="69" t="str">
        <f t="shared" si="15"/>
        <v>Actas o listados de asistencia de las mesas de tragajo desarrolladas</v>
      </c>
      <c r="BQ197" s="69"/>
      <c r="BR197" s="69" t="str">
        <f>+IF(OR(AND(BG197&gt;Listas!$AH$3,BG197&lt;=Listas!$AH$4),AND(BF197&lt;=Listas!$AH$4,BG197&gt;=Listas!$AH$4)),"Programado","No programado")</f>
        <v>Programado</v>
      </c>
      <c r="BS197" s="69"/>
      <c r="BT197" s="69"/>
      <c r="BU197" s="69" t="str">
        <f t="shared" si="16"/>
        <v>Actas o listados de asistencia de las mesas de tragajo desarrolladas</v>
      </c>
      <c r="BV197" s="69"/>
      <c r="BW197" s="69" t="str">
        <f>IF(BG197&gt;Listas!$AH$4,"Programado","No programado")</f>
        <v>Programado</v>
      </c>
      <c r="BX197" s="69"/>
      <c r="BY197" s="69"/>
      <c r="BZ197" s="69" t="str">
        <f t="shared" si="17"/>
        <v>Actas o listados de asistencia de las mesas de tragajo desarrolladas</v>
      </c>
      <c r="CA197" s="69"/>
    </row>
    <row r="198" spans="1:79" ht="61.5" customHeight="1" x14ac:dyDescent="0.25">
      <c r="A198" s="59"/>
      <c r="B198" s="26" t="s">
        <v>77</v>
      </c>
      <c r="C198" s="26" t="s">
        <v>83</v>
      </c>
      <c r="D198" s="26" t="s">
        <v>64</v>
      </c>
      <c r="E198" s="26" t="s">
        <v>90</v>
      </c>
      <c r="F198" s="26" t="s">
        <v>220</v>
      </c>
      <c r="G198" s="26" t="s">
        <v>755</v>
      </c>
      <c r="H198" s="26" t="s">
        <v>1164</v>
      </c>
      <c r="I198" s="26" t="s">
        <v>752</v>
      </c>
      <c r="J198" s="26" t="s">
        <v>753</v>
      </c>
      <c r="K198" s="26" t="s">
        <v>754</v>
      </c>
      <c r="L198" s="26" t="s">
        <v>1195</v>
      </c>
      <c r="M198" s="26" t="s">
        <v>1196</v>
      </c>
      <c r="N198" s="51">
        <v>43952</v>
      </c>
      <c r="O198" s="51">
        <v>44165</v>
      </c>
      <c r="P198" s="29"/>
      <c r="Q198" s="26"/>
      <c r="R198" s="20">
        <v>17</v>
      </c>
      <c r="S198" s="26"/>
      <c r="T198" s="26" t="s">
        <v>317</v>
      </c>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t="s">
        <v>200</v>
      </c>
      <c r="AX198" s="26" t="s">
        <v>201</v>
      </c>
      <c r="AY198" s="26" t="s">
        <v>200</v>
      </c>
      <c r="AZ198" s="26" t="s">
        <v>127</v>
      </c>
      <c r="BA198" s="26" t="s">
        <v>160</v>
      </c>
      <c r="BB198" s="26" t="s">
        <v>131</v>
      </c>
      <c r="BC198" s="69" t="s">
        <v>1033</v>
      </c>
      <c r="BD198" s="69"/>
      <c r="BE198" s="69"/>
      <c r="BF198" s="93">
        <f t="shared" si="12"/>
        <v>43952</v>
      </c>
      <c r="BG198" s="93">
        <f t="shared" si="13"/>
        <v>44165</v>
      </c>
      <c r="BH198" s="69" t="str">
        <f>+IF(OR(BG198&lt;=Listas!$AH$2,BF198&lt;=Listas!$AH$2),"Programado","No programado")</f>
        <v>No programado</v>
      </c>
      <c r="BI198" s="69"/>
      <c r="BJ198" s="69"/>
      <c r="BK198" s="69" t="str">
        <f t="shared" si="18"/>
        <v/>
      </c>
      <c r="BL198" s="69"/>
      <c r="BM198" s="69" t="str">
        <f>+IF(OR(AND(BG198&gt;Listas!$AH$2,BG198&lt;=Listas!$AH$3),AND(BF198&lt;=Listas!$AH$3,BG198&gt;=Listas!$AH$3)),"Programado","No programado")</f>
        <v>Programado</v>
      </c>
      <c r="BN198" s="69"/>
      <c r="BO198" s="69"/>
      <c r="BP198" s="69" t="str">
        <f t="shared" si="15"/>
        <v>Esquema de monitoreo diseñado</v>
      </c>
      <c r="BQ198" s="69"/>
      <c r="BR198" s="69" t="str">
        <f>+IF(OR(AND(BG198&gt;Listas!$AH$3,BG198&lt;=Listas!$AH$4),AND(BF198&lt;=Listas!$AH$4,BG198&gt;=Listas!$AH$4)),"Programado","No programado")</f>
        <v>Programado</v>
      </c>
      <c r="BS198" s="69"/>
      <c r="BT198" s="69"/>
      <c r="BU198" s="69" t="str">
        <f t="shared" si="16"/>
        <v>Esquema de monitoreo diseñado</v>
      </c>
      <c r="BV198" s="69"/>
      <c r="BW198" s="69" t="str">
        <f>IF(BG198&gt;Listas!$AH$4,"Programado","No programado")</f>
        <v>Programado</v>
      </c>
      <c r="BX198" s="69"/>
      <c r="BY198" s="69"/>
      <c r="BZ198" s="69" t="str">
        <f t="shared" si="17"/>
        <v>Esquema de monitoreo diseñado</v>
      </c>
      <c r="CA198" s="69"/>
    </row>
    <row r="199" spans="1:79" ht="61.5" customHeight="1" x14ac:dyDescent="0.25">
      <c r="A199" s="59"/>
      <c r="B199" s="26" t="s">
        <v>77</v>
      </c>
      <c r="C199" s="26" t="s">
        <v>83</v>
      </c>
      <c r="D199" s="26" t="s">
        <v>64</v>
      </c>
      <c r="E199" s="26" t="s">
        <v>90</v>
      </c>
      <c r="F199" s="26" t="s">
        <v>220</v>
      </c>
      <c r="G199" s="26" t="s">
        <v>755</v>
      </c>
      <c r="H199" s="26" t="s">
        <v>1164</v>
      </c>
      <c r="I199" s="26" t="s">
        <v>767</v>
      </c>
      <c r="J199" s="26" t="s">
        <v>768</v>
      </c>
      <c r="K199" s="26" t="s">
        <v>769</v>
      </c>
      <c r="L199" s="26" t="s">
        <v>1195</v>
      </c>
      <c r="M199" s="26" t="s">
        <v>1196</v>
      </c>
      <c r="N199" s="51">
        <v>43863</v>
      </c>
      <c r="O199" s="51">
        <v>44134</v>
      </c>
      <c r="P199" s="29"/>
      <c r="Q199" s="26"/>
      <c r="R199" s="20">
        <v>14</v>
      </c>
      <c r="S199" s="26"/>
      <c r="T199" s="26" t="s">
        <v>317</v>
      </c>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t="s">
        <v>200</v>
      </c>
      <c r="AX199" s="26" t="s">
        <v>201</v>
      </c>
      <c r="AY199" s="26" t="s">
        <v>200</v>
      </c>
      <c r="AZ199" s="26" t="s">
        <v>127</v>
      </c>
      <c r="BA199" s="26" t="s">
        <v>160</v>
      </c>
      <c r="BB199" s="26" t="s">
        <v>131</v>
      </c>
      <c r="BC199" s="69" t="s">
        <v>1034</v>
      </c>
      <c r="BD199" s="69"/>
      <c r="BE199" s="69"/>
      <c r="BF199" s="93">
        <f t="shared" si="12"/>
        <v>43863</v>
      </c>
      <c r="BG199" s="93">
        <f t="shared" si="13"/>
        <v>44134</v>
      </c>
      <c r="BH199" s="69" t="str">
        <f>+IF(OR(BG199&lt;=Listas!$AH$2,BF199&lt;=Listas!$AH$2),"Programado","No programado")</f>
        <v>Programado</v>
      </c>
      <c r="BI199" s="69" t="s">
        <v>1325</v>
      </c>
      <c r="BJ199" s="69" t="s">
        <v>1328</v>
      </c>
      <c r="BK199" s="69" t="str">
        <f t="shared" si="18"/>
        <v>Fichas técnica de los indicadores</v>
      </c>
      <c r="BL199" s="69" t="s">
        <v>1327</v>
      </c>
      <c r="BM199" s="69" t="str">
        <f>+IF(OR(AND(BG199&gt;Listas!$AH$2,BG199&lt;=Listas!$AH$3),AND(BF199&lt;=Listas!$AH$3,BG199&gt;=Listas!$AH$3)),"Programado","No programado")</f>
        <v>Programado</v>
      </c>
      <c r="BN199" s="69"/>
      <c r="BO199" s="69"/>
      <c r="BP199" s="69" t="str">
        <f t="shared" si="15"/>
        <v>Fichas técnica de los indicadores</v>
      </c>
      <c r="BQ199" s="69"/>
      <c r="BR199" s="69" t="str">
        <f>+IF(OR(AND(BG199&gt;Listas!$AH$3,BG199&lt;=Listas!$AH$4),AND(BF199&lt;=Listas!$AH$4,BG199&gt;=Listas!$AH$4)),"Programado","No programado")</f>
        <v>Programado</v>
      </c>
      <c r="BS199" s="69"/>
      <c r="BT199" s="69"/>
      <c r="BU199" s="69" t="str">
        <f t="shared" si="16"/>
        <v>Fichas técnica de los indicadores</v>
      </c>
      <c r="BV199" s="69"/>
      <c r="BW199" s="69" t="str">
        <f>IF(BG199&gt;Listas!$AH$4,"Programado","No programado")</f>
        <v>Programado</v>
      </c>
      <c r="BX199" s="69"/>
      <c r="BY199" s="69"/>
      <c r="BZ199" s="69" t="str">
        <f t="shared" si="17"/>
        <v>Fichas técnica de los indicadores</v>
      </c>
      <c r="CA199" s="69"/>
    </row>
    <row r="200" spans="1:79" ht="61.5" customHeight="1" x14ac:dyDescent="0.25">
      <c r="A200" s="59"/>
      <c r="B200" s="26" t="s">
        <v>77</v>
      </c>
      <c r="C200" s="26"/>
      <c r="D200" s="26" t="s">
        <v>64</v>
      </c>
      <c r="E200" s="26"/>
      <c r="F200" s="26" t="s">
        <v>220</v>
      </c>
      <c r="G200" s="26" t="s">
        <v>755</v>
      </c>
      <c r="H200" s="26" t="s">
        <v>1164</v>
      </c>
      <c r="I200" s="26" t="s">
        <v>765</v>
      </c>
      <c r="J200" s="26" t="s">
        <v>766</v>
      </c>
      <c r="K200" s="26" t="s">
        <v>1008</v>
      </c>
      <c r="L200" s="26" t="s">
        <v>1195</v>
      </c>
      <c r="M200" s="26" t="s">
        <v>1196</v>
      </c>
      <c r="N200" s="51">
        <v>43863</v>
      </c>
      <c r="O200" s="51">
        <v>44073</v>
      </c>
      <c r="P200" s="29"/>
      <c r="Q200" s="26"/>
      <c r="R200" s="20">
        <v>23</v>
      </c>
      <c r="S200" s="26"/>
      <c r="T200" s="26" t="s">
        <v>317</v>
      </c>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t="s">
        <v>200</v>
      </c>
      <c r="AX200" s="26"/>
      <c r="AY200" s="26" t="s">
        <v>200</v>
      </c>
      <c r="AZ200" s="26" t="s">
        <v>127</v>
      </c>
      <c r="BA200" s="26"/>
      <c r="BB200" s="26" t="s">
        <v>131</v>
      </c>
      <c r="BC200" s="69" t="s">
        <v>1034</v>
      </c>
      <c r="BD200" s="69"/>
      <c r="BE200" s="69"/>
      <c r="BF200" s="93">
        <f t="shared" ref="BF200:BF201" si="20">N200</f>
        <v>43863</v>
      </c>
      <c r="BG200" s="93">
        <f t="shared" ref="BG200:BG201" si="21">+O200</f>
        <v>44073</v>
      </c>
      <c r="BH200" s="69" t="str">
        <f>+IF(OR(BG200&lt;=Listas!$AH$2,BF200&lt;=Listas!$AH$2),"Programado","No programado")</f>
        <v>Programado</v>
      </c>
      <c r="BI200" s="69" t="s">
        <v>1325</v>
      </c>
      <c r="BJ200" s="69" t="s">
        <v>1326</v>
      </c>
      <c r="BK200" s="69" t="str">
        <f t="shared" si="18"/>
        <v>Linea base definida</v>
      </c>
      <c r="BL200" s="69" t="s">
        <v>1327</v>
      </c>
      <c r="BM200" s="69" t="str">
        <f>+IF(OR(AND(BG200&gt;Listas!$AH$2,BG200&lt;=Listas!$AH$3),AND(BF200&lt;=Listas!$AH$3,BG200&gt;=Listas!$AH$3)),"Programado","No programado")</f>
        <v>Programado</v>
      </c>
      <c r="BN200" s="69"/>
      <c r="BO200" s="69"/>
      <c r="BP200" s="69" t="str">
        <f t="shared" ref="BP200:BP201" si="22">IF(BM200="Programado",K200,"")</f>
        <v>Linea base definida</v>
      </c>
      <c r="BQ200" s="69"/>
      <c r="BR200" s="69" t="str">
        <f>+IF(OR(AND(BG200&gt;Listas!$AH$3,BG200&lt;=Listas!$AH$4),AND(BF200&lt;=Listas!$AH$4,BG200&gt;=Listas!$AH$4)),"Programado","No programado")</f>
        <v>Programado</v>
      </c>
      <c r="BS200" s="69"/>
      <c r="BT200" s="69"/>
      <c r="BU200" s="69" t="str">
        <f t="shared" ref="BU200:BU201" si="23">IF(BR200="Programado",K200,"")</f>
        <v>Linea base definida</v>
      </c>
      <c r="BV200" s="69"/>
      <c r="BW200" s="69" t="str">
        <f>IF(BG200&gt;Listas!$AH$4,"Programado","No programado")</f>
        <v>No programado</v>
      </c>
      <c r="BX200" s="69"/>
      <c r="BY200" s="69"/>
      <c r="BZ200" s="69" t="str">
        <f t="shared" ref="BZ200:BZ201" si="24">IF(BW200="Programado",K200,"")</f>
        <v/>
      </c>
      <c r="CA200" s="69"/>
    </row>
    <row r="201" spans="1:79" ht="61.5" customHeight="1" x14ac:dyDescent="0.25">
      <c r="A201" s="59"/>
      <c r="B201" s="26" t="s">
        <v>77</v>
      </c>
      <c r="C201" s="26"/>
      <c r="D201" s="26" t="s">
        <v>64</v>
      </c>
      <c r="E201" s="26"/>
      <c r="F201" s="26" t="s">
        <v>220</v>
      </c>
      <c r="G201" s="26" t="s">
        <v>755</v>
      </c>
      <c r="H201" s="26" t="s">
        <v>1164</v>
      </c>
      <c r="I201" s="26" t="s">
        <v>756</v>
      </c>
      <c r="J201" s="26" t="s">
        <v>757</v>
      </c>
      <c r="K201" s="26" t="s">
        <v>758</v>
      </c>
      <c r="L201" s="26" t="s">
        <v>1195</v>
      </c>
      <c r="M201" s="26" t="s">
        <v>1196</v>
      </c>
      <c r="N201" s="51">
        <v>43863</v>
      </c>
      <c r="O201" s="51">
        <v>43981</v>
      </c>
      <c r="P201" s="29"/>
      <c r="Q201" s="26"/>
      <c r="R201" s="20">
        <v>14</v>
      </c>
      <c r="S201" s="26"/>
      <c r="T201" s="26" t="s">
        <v>317</v>
      </c>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t="s">
        <v>200</v>
      </c>
      <c r="AX201" s="26"/>
      <c r="AY201" s="26" t="s">
        <v>200</v>
      </c>
      <c r="AZ201" s="26" t="s">
        <v>127</v>
      </c>
      <c r="BA201" s="26"/>
      <c r="BB201" s="26" t="s">
        <v>131</v>
      </c>
      <c r="BC201" s="69" t="s">
        <v>1034</v>
      </c>
      <c r="BD201" s="69"/>
      <c r="BE201" s="69"/>
      <c r="BF201" s="93">
        <f t="shared" si="20"/>
        <v>43863</v>
      </c>
      <c r="BG201" s="93">
        <f t="shared" si="21"/>
        <v>43981</v>
      </c>
      <c r="BH201" s="69" t="str">
        <f>+IF(OR(BG201&lt;=Listas!$AH$2,BF201&lt;=Listas!$AH$2),"Programado","No programado")</f>
        <v>Programado</v>
      </c>
      <c r="BI201" s="69" t="s">
        <v>1325</v>
      </c>
      <c r="BJ201" s="69" t="s">
        <v>1329</v>
      </c>
      <c r="BK201" s="69" t="str">
        <f t="shared" si="18"/>
        <v>Productos de la operación de la Adres identificados que serán objeto de costeo para medición de eficienca de gestión de recursos.</v>
      </c>
      <c r="BL201" s="69" t="s">
        <v>1327</v>
      </c>
      <c r="BM201" s="69" t="str">
        <f>+IF(OR(AND(BG201&gt;Listas!$AH$2,BG201&lt;=Listas!$AH$3),AND(BF201&lt;=Listas!$AH$3,BG201&gt;=Listas!$AH$3)),"Programado","No programado")</f>
        <v>Programado</v>
      </c>
      <c r="BN201" s="69"/>
      <c r="BO201" s="69"/>
      <c r="BP201" s="69" t="str">
        <f t="shared" si="22"/>
        <v>Productos de la operación de la Adres identificados que serán objeto de costeo para medición de eficienca de gestión de recursos.</v>
      </c>
      <c r="BQ201" s="69"/>
      <c r="BR201" s="69" t="str">
        <f>+IF(OR(AND(BG201&gt;Listas!$AH$3,BG201&lt;=Listas!$AH$4),AND(BF201&lt;=Listas!$AH$4,BG201&gt;=Listas!$AH$4)),"Programado","No programado")</f>
        <v>No programado</v>
      </c>
      <c r="BS201" s="69"/>
      <c r="BT201" s="69"/>
      <c r="BU201" s="69" t="str">
        <f t="shared" si="23"/>
        <v/>
      </c>
      <c r="BV201" s="69"/>
      <c r="BW201" s="69" t="str">
        <f>IF(BG201&gt;Listas!$AH$4,"Programado","No programado")</f>
        <v>No programado</v>
      </c>
      <c r="BX201" s="69"/>
      <c r="BY201" s="69"/>
      <c r="BZ201" s="69" t="str">
        <f t="shared" si="24"/>
        <v/>
      </c>
      <c r="CA201" s="69"/>
    </row>
  </sheetData>
  <autoFilter ref="A9:IS201" xr:uid="{3C1E3F8A-5B62-4A6A-913E-2CACA27989E8}"/>
  <sortState xmlns:xlrd2="http://schemas.microsoft.com/office/spreadsheetml/2017/richdata2" ref="A10:BB199">
    <sortCondition ref="B10:B199"/>
    <sortCondition ref="D10:D199"/>
    <sortCondition ref="F10:F199"/>
    <sortCondition ref="G10:G199"/>
    <sortCondition ref="I10:I199"/>
  </sortState>
  <mergeCells count="32">
    <mergeCell ref="AW8:AY8"/>
    <mergeCell ref="AJ8:AV8"/>
    <mergeCell ref="R8:R9"/>
    <mergeCell ref="B2:D5"/>
    <mergeCell ref="E2:I5"/>
    <mergeCell ref="J8:J9"/>
    <mergeCell ref="L8:L9"/>
    <mergeCell ref="M8:M9"/>
    <mergeCell ref="K8:K9"/>
    <mergeCell ref="N8:N9"/>
    <mergeCell ref="O8:O9"/>
    <mergeCell ref="P8:P9"/>
    <mergeCell ref="Q8:Q9"/>
    <mergeCell ref="S8:AI8"/>
    <mergeCell ref="I8:I9"/>
    <mergeCell ref="G8:G9"/>
    <mergeCell ref="B8:B9"/>
    <mergeCell ref="D8:D9"/>
    <mergeCell ref="F8:F9"/>
    <mergeCell ref="H8:H9"/>
    <mergeCell ref="C8:C9"/>
    <mergeCell ref="E8:E9"/>
    <mergeCell ref="BH8:BL8"/>
    <mergeCell ref="BR8:BV8"/>
    <mergeCell ref="BW8:CA8"/>
    <mergeCell ref="BM8:BQ8"/>
    <mergeCell ref="BF8:BG8"/>
    <mergeCell ref="AZ8:AZ9"/>
    <mergeCell ref="BB8:BB9"/>
    <mergeCell ref="BC8:BC9"/>
    <mergeCell ref="BD8:BD9"/>
    <mergeCell ref="BE8:BE9"/>
  </mergeCells>
  <conditionalFormatting sqref="BD10:BD28 BD39:BD49 BD52:BD59 BD61:BD78 BD80:BD81 BD90 BD83:BD87 BD36:BD37 BD127:BD129 BD131:BD201 BD95:BD124">
    <cfRule type="expression" dxfId="1148" priority="192">
      <formula>BC10=""</formula>
    </cfRule>
    <cfRule type="expression" dxfId="1147" priority="193">
      <formula>BC10="Nueva"</formula>
    </cfRule>
    <cfRule type="expression" dxfId="1146" priority="194">
      <formula>BC10="En desarrollo"</formula>
    </cfRule>
  </conditionalFormatting>
  <conditionalFormatting sqref="BE10:BE39 BE169:BE186 BE41:BE52 BE57:BE72 BE190:BE201 BE74:BE164">
    <cfRule type="expression" dxfId="1145" priority="189">
      <formula>$P10=""</formula>
    </cfRule>
  </conditionalFormatting>
  <conditionalFormatting sqref="BI11:BL11 BI107:BL107 BI164:BL164 BI181:BL186 BI39:BL39 BI41:BL42 BI57:BL57 BI61:BL61 BI81:BL81 BI85:BL87 BI90:BL90 BI65:BL70 BI75:BL75 BI77:BL78 BI83:BL83 BI197:BL198 BI16:BL17 BI21:BL22 BI26:BL26 BI28:BL28 BI36:BL36 BI44:BL47 BI103:BL104 BI127:BL127 BJ177:BL178 BI188:BL188 BI190:BL192 BI194:BL194 BI97:BL99 BI110:BL116 BI144:BL148 BJ122:BL122 BI129:BL129 BJ128:BL128 BI131:BL135 BI137:BL137 BI140:BL140 BI101:BL101 BJ100:BL100 BJ117:BK117 BI150:BL151 BI154:BL161 BI95:BL95">
    <cfRule type="expression" dxfId="1144" priority="188">
      <formula>$BH11="No programado"</formula>
    </cfRule>
  </conditionalFormatting>
  <conditionalFormatting sqref="BI11 BI107 BI110:BI116 BI164 BI181:BI186 BI39 BI41:BI42 BI57 BI61 BI81 BI85:BI87 BI90 BI144:BI148 BI65:BI70 BI75 BI77:BI78 BI83 BI97:BI99 BI197:BI198 BI16:BI17 BI21:BI22 BI26 BI28 BI36 BI44:BI47 BI103:BI104 BI127 BI188 BI190:BI192 BI194 BI129 BI131:BI135 BI137 BI140 BI101 BI150:BI151 BI154:BI161">
    <cfRule type="expression" dxfId="1143" priority="187">
      <formula>$BH11="No programado"</formula>
    </cfRule>
  </conditionalFormatting>
  <conditionalFormatting sqref="BN10:BQ201">
    <cfRule type="expression" dxfId="1142" priority="185">
      <formula>$BM10="No Programado"</formula>
    </cfRule>
  </conditionalFormatting>
  <conditionalFormatting sqref="BS10:BV201">
    <cfRule type="expression" dxfId="1141" priority="184">
      <formula>$BR10="No Programado"</formula>
    </cfRule>
  </conditionalFormatting>
  <conditionalFormatting sqref="BX10:CA201">
    <cfRule type="expression" dxfId="1140" priority="183">
      <formula>$BW10="No programado"</formula>
    </cfRule>
  </conditionalFormatting>
  <conditionalFormatting sqref="BI105:BL106">
    <cfRule type="expression" dxfId="1139" priority="173">
      <formula>$BH105="No programado"</formula>
    </cfRule>
  </conditionalFormatting>
  <conditionalFormatting sqref="BI105:BI106">
    <cfRule type="expression" dxfId="1138" priority="172">
      <formula>$BH105="No programado"</formula>
    </cfRule>
  </conditionalFormatting>
  <conditionalFormatting sqref="BJ106">
    <cfRule type="expression" dxfId="1137" priority="171">
      <formula>$BH106="No programado"</formula>
    </cfRule>
  </conditionalFormatting>
  <conditionalFormatting sqref="BI108:BL109">
    <cfRule type="expression" dxfId="1136" priority="170">
      <formula>$BH108="No programado"</formula>
    </cfRule>
  </conditionalFormatting>
  <conditionalFormatting sqref="BI108:BI109">
    <cfRule type="expression" dxfId="1135" priority="169">
      <formula>$BH108="No programado"</formula>
    </cfRule>
  </conditionalFormatting>
  <conditionalFormatting sqref="BL108">
    <cfRule type="expression" dxfId="1134" priority="168">
      <formula>$BH108="No programado"</formula>
    </cfRule>
  </conditionalFormatting>
  <conditionalFormatting sqref="BI162:BL163">
    <cfRule type="expression" dxfId="1133" priority="167">
      <formula>$BH162="No programado"</formula>
    </cfRule>
  </conditionalFormatting>
  <conditionalFormatting sqref="BI162:BI163">
    <cfRule type="expression" dxfId="1132" priority="166">
      <formula>$BH162="No programado"</formula>
    </cfRule>
  </conditionalFormatting>
  <conditionalFormatting sqref="BJ163">
    <cfRule type="expression" dxfId="1131" priority="165">
      <formula>$BH163="No programado"</formula>
    </cfRule>
  </conditionalFormatting>
  <conditionalFormatting sqref="BE165:BE168">
    <cfRule type="expression" dxfId="1130" priority="164">
      <formula>$P165=""</formula>
    </cfRule>
  </conditionalFormatting>
  <conditionalFormatting sqref="BI165:BL168">
    <cfRule type="expression" dxfId="1129" priority="163">
      <formula>$BH165="No programado"</formula>
    </cfRule>
  </conditionalFormatting>
  <conditionalFormatting sqref="BI165:BI168">
    <cfRule type="expression" dxfId="1128" priority="162">
      <formula>$BH165="No programado"</formula>
    </cfRule>
  </conditionalFormatting>
  <conditionalFormatting sqref="BJ165">
    <cfRule type="expression" dxfId="1127" priority="161">
      <formula>$BH165="No programado"</formula>
    </cfRule>
  </conditionalFormatting>
  <conditionalFormatting sqref="BJ166">
    <cfRule type="expression" dxfId="1126" priority="160">
      <formula>$BH166="No programado"</formula>
    </cfRule>
  </conditionalFormatting>
  <conditionalFormatting sqref="BJ168">
    <cfRule type="expression" dxfId="1125" priority="159">
      <formula>$BH168="No programado"</formula>
    </cfRule>
  </conditionalFormatting>
  <conditionalFormatting sqref="BI179:BL180">
    <cfRule type="expression" dxfId="1124" priority="158">
      <formula>$BH179="No programado"</formula>
    </cfRule>
  </conditionalFormatting>
  <conditionalFormatting sqref="BI179:BI180">
    <cfRule type="expression" dxfId="1123" priority="157">
      <formula>$BH179="No programado"</formula>
    </cfRule>
  </conditionalFormatting>
  <conditionalFormatting sqref="BI38:BL38">
    <cfRule type="expression" dxfId="1122" priority="156">
      <formula>$BH38="No programado"</formula>
    </cfRule>
  </conditionalFormatting>
  <conditionalFormatting sqref="BI38">
    <cfRule type="expression" dxfId="1121" priority="155">
      <formula>$BH38="No programado"</formula>
    </cfRule>
  </conditionalFormatting>
  <conditionalFormatting sqref="BD38">
    <cfRule type="expression" dxfId="1120" priority="152">
      <formula>BC38=""</formula>
    </cfRule>
    <cfRule type="expression" dxfId="1119" priority="153">
      <formula>BC38="Nueva"</formula>
    </cfRule>
    <cfRule type="expression" dxfId="1118" priority="154">
      <formula>BC38="En desarrollo"</formula>
    </cfRule>
  </conditionalFormatting>
  <conditionalFormatting sqref="BE40">
    <cfRule type="expression" dxfId="1117" priority="151">
      <formula>$P40=""</formula>
    </cfRule>
  </conditionalFormatting>
  <conditionalFormatting sqref="BI40:BL40">
    <cfRule type="expression" dxfId="1116" priority="150">
      <formula>$BH40="No programado"</formula>
    </cfRule>
  </conditionalFormatting>
  <conditionalFormatting sqref="BI40">
    <cfRule type="expression" dxfId="1115" priority="149">
      <formula>$BH40="No programado"</formula>
    </cfRule>
  </conditionalFormatting>
  <conditionalFormatting sqref="BD50:BD51">
    <cfRule type="expression" dxfId="1114" priority="146">
      <formula>BC50=""</formula>
    </cfRule>
    <cfRule type="expression" dxfId="1113" priority="147">
      <formula>BC50="Nueva"</formula>
    </cfRule>
    <cfRule type="expression" dxfId="1112" priority="148">
      <formula>BC50="En desarrollo"</formula>
    </cfRule>
  </conditionalFormatting>
  <conditionalFormatting sqref="BI49:BL52">
    <cfRule type="expression" dxfId="1111" priority="145">
      <formula>$BH49="No programado"</formula>
    </cfRule>
  </conditionalFormatting>
  <conditionalFormatting sqref="BI49:BI52">
    <cfRule type="expression" dxfId="1110" priority="144">
      <formula>$BH49="No programado"</formula>
    </cfRule>
  </conditionalFormatting>
  <conditionalFormatting sqref="BD60">
    <cfRule type="expression" dxfId="1109" priority="141">
      <formula>BC60=""</formula>
    </cfRule>
    <cfRule type="expression" dxfId="1108" priority="142">
      <formula>BC60="Nueva"</formula>
    </cfRule>
    <cfRule type="expression" dxfId="1107" priority="143">
      <formula>BC60="En desarrollo"</formula>
    </cfRule>
  </conditionalFormatting>
  <conditionalFormatting sqref="BI59:BL60">
    <cfRule type="expression" dxfId="1106" priority="140">
      <formula>$BH59="No programado"</formula>
    </cfRule>
  </conditionalFormatting>
  <conditionalFormatting sqref="BI59:BI60">
    <cfRule type="expression" dxfId="1105" priority="139">
      <formula>$BH59="No programado"</formula>
    </cfRule>
  </conditionalFormatting>
  <conditionalFormatting sqref="BD79">
    <cfRule type="expression" dxfId="1104" priority="136">
      <formula>BC79=""</formula>
    </cfRule>
    <cfRule type="expression" dxfId="1103" priority="137">
      <formula>BC79="Nueva"</formula>
    </cfRule>
    <cfRule type="expression" dxfId="1102" priority="138">
      <formula>BC79="En desarrollo"</formula>
    </cfRule>
  </conditionalFormatting>
  <conditionalFormatting sqref="BI79:BL79">
    <cfRule type="expression" dxfId="1101" priority="135">
      <formula>$BH79="No programado"</formula>
    </cfRule>
  </conditionalFormatting>
  <conditionalFormatting sqref="BI79">
    <cfRule type="expression" dxfId="1100" priority="134">
      <formula>$BH79="No programado"</formula>
    </cfRule>
  </conditionalFormatting>
  <conditionalFormatting sqref="BI84:BL84">
    <cfRule type="expression" dxfId="1099" priority="133">
      <formula>$BH84="No programado"</formula>
    </cfRule>
  </conditionalFormatting>
  <conditionalFormatting sqref="BI84">
    <cfRule type="expression" dxfId="1098" priority="132">
      <formula>$BH84="No programado"</formula>
    </cfRule>
  </conditionalFormatting>
  <conditionalFormatting sqref="BD88:BD89">
    <cfRule type="expression" dxfId="1097" priority="129">
      <formula>BC88=""</formula>
    </cfRule>
    <cfRule type="expression" dxfId="1096" priority="130">
      <formula>BC88="Nueva"</formula>
    </cfRule>
    <cfRule type="expression" dxfId="1095" priority="131">
      <formula>BC88="En desarrollo"</formula>
    </cfRule>
  </conditionalFormatting>
  <conditionalFormatting sqref="BI88:BL89">
    <cfRule type="expression" dxfId="1094" priority="128">
      <formula>$BH88="No programado"</formula>
    </cfRule>
  </conditionalFormatting>
  <conditionalFormatting sqref="BI88:BI89">
    <cfRule type="expression" dxfId="1093" priority="127">
      <formula>$BH88="No programado"</formula>
    </cfRule>
  </conditionalFormatting>
  <conditionalFormatting sqref="BD91:BD94">
    <cfRule type="expression" dxfId="1092" priority="124">
      <formula>BC91=""</formula>
    </cfRule>
    <cfRule type="expression" dxfId="1091" priority="125">
      <formula>BC91="Nueva"</formula>
    </cfRule>
    <cfRule type="expression" dxfId="1090" priority="126">
      <formula>BC91="En desarrollo"</formula>
    </cfRule>
  </conditionalFormatting>
  <conditionalFormatting sqref="BI91:BL94">
    <cfRule type="expression" dxfId="1089" priority="123">
      <formula>$BH91="No programado"</formula>
    </cfRule>
  </conditionalFormatting>
  <conditionalFormatting sqref="BI91:BI94">
    <cfRule type="expression" dxfId="1088" priority="122">
      <formula>$BH91="No programado"</formula>
    </cfRule>
  </conditionalFormatting>
  <conditionalFormatting sqref="BI142:BL142">
    <cfRule type="expression" dxfId="1087" priority="121">
      <formula>$BH142="No programado"</formula>
    </cfRule>
  </conditionalFormatting>
  <conditionalFormatting sqref="BI142">
    <cfRule type="expression" dxfId="1086" priority="120">
      <formula>$BH142="No programado"</formula>
    </cfRule>
  </conditionalFormatting>
  <conditionalFormatting sqref="BI48:BL48">
    <cfRule type="expression" dxfId="1085" priority="119">
      <formula>$BH48="No programado"</formula>
    </cfRule>
  </conditionalFormatting>
  <conditionalFormatting sqref="BI48">
    <cfRule type="expression" dxfId="1084" priority="118">
      <formula>$BH48="No programado"</formula>
    </cfRule>
  </conditionalFormatting>
  <conditionalFormatting sqref="BI63:BL64">
    <cfRule type="expression" dxfId="1083" priority="115">
      <formula>$BH63="No programado"</formula>
    </cfRule>
  </conditionalFormatting>
  <conditionalFormatting sqref="BI63:BI64">
    <cfRule type="expression" dxfId="1082" priority="114">
      <formula>$BH63="No programado"</formula>
    </cfRule>
  </conditionalFormatting>
  <conditionalFormatting sqref="BI71:BL71">
    <cfRule type="expression" dxfId="1081" priority="113">
      <formula>$BH71="No programado"</formula>
    </cfRule>
  </conditionalFormatting>
  <conditionalFormatting sqref="BI71">
    <cfRule type="expression" dxfId="1080" priority="112">
      <formula>$BH71="No programado"</formula>
    </cfRule>
  </conditionalFormatting>
  <conditionalFormatting sqref="BI76:BL76">
    <cfRule type="expression" dxfId="1079" priority="111">
      <formula>$BH76="No programado"</formula>
    </cfRule>
  </conditionalFormatting>
  <conditionalFormatting sqref="BI76">
    <cfRule type="expression" dxfId="1078" priority="110">
      <formula>$BH76="No programado"</formula>
    </cfRule>
  </conditionalFormatting>
  <conditionalFormatting sqref="BI80:BL80">
    <cfRule type="expression" dxfId="1077" priority="109">
      <formula>$BH80="No programado"</formula>
    </cfRule>
  </conditionalFormatting>
  <conditionalFormatting sqref="BI80">
    <cfRule type="expression" dxfId="1076" priority="108">
      <formula>$BH80="No programado"</formula>
    </cfRule>
  </conditionalFormatting>
  <conditionalFormatting sqref="BI82:BL82">
    <cfRule type="expression" dxfId="1075" priority="107">
      <formula>$BH82="No programado"</formula>
    </cfRule>
  </conditionalFormatting>
  <conditionalFormatting sqref="BI82">
    <cfRule type="expression" dxfId="1074" priority="106">
      <formula>$BH82="No programado"</formula>
    </cfRule>
  </conditionalFormatting>
  <conditionalFormatting sqref="BD82">
    <cfRule type="expression" dxfId="1073" priority="103">
      <formula>BC82=""</formula>
    </cfRule>
    <cfRule type="expression" dxfId="1072" priority="104">
      <formula>BC82="Nueva"</formula>
    </cfRule>
    <cfRule type="expression" dxfId="1071" priority="105">
      <formula>BC82="En desarrollo"</formula>
    </cfRule>
  </conditionalFormatting>
  <conditionalFormatting sqref="BI96:BL96">
    <cfRule type="expression" dxfId="1070" priority="102">
      <formula>$BH96="No programado"</formula>
    </cfRule>
  </conditionalFormatting>
  <conditionalFormatting sqref="BI96">
    <cfRule type="expression" dxfId="1069" priority="101">
      <formula>$BH96="No programado"</formula>
    </cfRule>
  </conditionalFormatting>
  <conditionalFormatting sqref="BI196:BL196">
    <cfRule type="expression" dxfId="1068" priority="100">
      <formula>$BH196="No programado"</formula>
    </cfRule>
  </conditionalFormatting>
  <conditionalFormatting sqref="BI196">
    <cfRule type="expression" dxfId="1067" priority="99">
      <formula>$BH196="No programado"</formula>
    </cfRule>
  </conditionalFormatting>
  <conditionalFormatting sqref="BI199:BL201">
    <cfRule type="expression" dxfId="1066" priority="98">
      <formula>$BH199="No programado"</formula>
    </cfRule>
  </conditionalFormatting>
  <conditionalFormatting sqref="BI199:BI201">
    <cfRule type="expression" dxfId="1065" priority="97">
      <formula>$BH199="No programado"</formula>
    </cfRule>
  </conditionalFormatting>
  <conditionalFormatting sqref="BI58:BL58">
    <cfRule type="expression" dxfId="1064" priority="96">
      <formula>$BH58="No programado"</formula>
    </cfRule>
  </conditionalFormatting>
  <conditionalFormatting sqref="BI58">
    <cfRule type="expression" dxfId="1063" priority="95">
      <formula>$BH58="No programado"</formula>
    </cfRule>
  </conditionalFormatting>
  <conditionalFormatting sqref="BI10:BL10">
    <cfRule type="expression" dxfId="1062" priority="94">
      <formula>$BH10="No programado"</formula>
    </cfRule>
  </conditionalFormatting>
  <conditionalFormatting sqref="BI10">
    <cfRule type="expression" dxfId="1061" priority="93">
      <formula>$BH10="No programado"</formula>
    </cfRule>
  </conditionalFormatting>
  <conditionalFormatting sqref="BI12:BL15">
    <cfRule type="expression" dxfId="1060" priority="92">
      <formula>$BH12="No programado"</formula>
    </cfRule>
  </conditionalFormatting>
  <conditionalFormatting sqref="BI12:BI15">
    <cfRule type="expression" dxfId="1059" priority="91">
      <formula>$BH12="No programado"</formula>
    </cfRule>
  </conditionalFormatting>
  <conditionalFormatting sqref="BI18:BL20">
    <cfRule type="expression" dxfId="1058" priority="90">
      <formula>$BH18="No programado"</formula>
    </cfRule>
  </conditionalFormatting>
  <conditionalFormatting sqref="BI18:BI20">
    <cfRule type="expression" dxfId="1057" priority="89">
      <formula>$BH18="No programado"</formula>
    </cfRule>
  </conditionalFormatting>
  <conditionalFormatting sqref="BI23:BL25">
    <cfRule type="expression" dxfId="1056" priority="88">
      <formula>$BH23="No programado"</formula>
    </cfRule>
  </conditionalFormatting>
  <conditionalFormatting sqref="BI23:BI25">
    <cfRule type="expression" dxfId="1055" priority="87">
      <formula>$BH23="No programado"</formula>
    </cfRule>
  </conditionalFormatting>
  <conditionalFormatting sqref="BI27:BL27">
    <cfRule type="expression" dxfId="1054" priority="86">
      <formula>$BH27="No programado"</formula>
    </cfRule>
  </conditionalFormatting>
  <conditionalFormatting sqref="BI27">
    <cfRule type="expression" dxfId="1053" priority="85">
      <formula>$BH27="No programado"</formula>
    </cfRule>
  </conditionalFormatting>
  <conditionalFormatting sqref="BI29:BL35">
    <cfRule type="expression" dxfId="1052" priority="84">
      <formula>$BH29="No programado"</formula>
    </cfRule>
  </conditionalFormatting>
  <conditionalFormatting sqref="BI29:BI35">
    <cfRule type="expression" dxfId="1051" priority="83">
      <formula>$BH29="No programado"</formula>
    </cfRule>
  </conditionalFormatting>
  <conditionalFormatting sqref="BD29:BD35">
    <cfRule type="expression" dxfId="1050" priority="80">
      <formula>BC29=""</formula>
    </cfRule>
    <cfRule type="expression" dxfId="1049" priority="81">
      <formula>BC29="Nueva"</formula>
    </cfRule>
    <cfRule type="expression" dxfId="1048" priority="82">
      <formula>BC29="En desarrollo"</formula>
    </cfRule>
  </conditionalFormatting>
  <conditionalFormatting sqref="BI37:BL37">
    <cfRule type="expression" dxfId="1047" priority="79">
      <formula>$BH37="No programado"</formula>
    </cfRule>
  </conditionalFormatting>
  <conditionalFormatting sqref="BI37">
    <cfRule type="expression" dxfId="1046" priority="78">
      <formula>$BH37="No programado"</formula>
    </cfRule>
  </conditionalFormatting>
  <conditionalFormatting sqref="BJ43:BL43">
    <cfRule type="expression" dxfId="1045" priority="77">
      <formula>$BH43="No programado"</formula>
    </cfRule>
  </conditionalFormatting>
  <conditionalFormatting sqref="BI102:BL102">
    <cfRule type="expression" dxfId="1044" priority="76">
      <formula>$BH102="No programado"</formula>
    </cfRule>
  </conditionalFormatting>
  <conditionalFormatting sqref="BI102">
    <cfRule type="expression" dxfId="1043" priority="75">
      <formula>$BH102="No programado"</formula>
    </cfRule>
  </conditionalFormatting>
  <conditionalFormatting sqref="BI118:BL121">
    <cfRule type="expression" dxfId="1042" priority="74">
      <formula>$BH118="No programado"</formula>
    </cfRule>
  </conditionalFormatting>
  <conditionalFormatting sqref="BI118:BI121">
    <cfRule type="expression" dxfId="1041" priority="73">
      <formula>$BH118="No programado"</formula>
    </cfRule>
  </conditionalFormatting>
  <conditionalFormatting sqref="BJ124:BL124">
    <cfRule type="expression" dxfId="1040" priority="72">
      <formula>$BH124="No programado"</formula>
    </cfRule>
  </conditionalFormatting>
  <conditionalFormatting sqref="BI143:BL143">
    <cfRule type="expression" dxfId="1039" priority="71">
      <formula>$BH143="No programado"</formula>
    </cfRule>
  </conditionalFormatting>
  <conditionalFormatting sqref="BI143">
    <cfRule type="expression" dxfId="1038" priority="70">
      <formula>$BH143="No programado"</formula>
    </cfRule>
  </conditionalFormatting>
  <conditionalFormatting sqref="BI176:BL176">
    <cfRule type="expression" dxfId="1037" priority="69">
      <formula>$BH176="No programado"</formula>
    </cfRule>
  </conditionalFormatting>
  <conditionalFormatting sqref="BI176">
    <cfRule type="expression" dxfId="1036" priority="68">
      <formula>$BH176="No programado"</formula>
    </cfRule>
  </conditionalFormatting>
  <conditionalFormatting sqref="BE53:BE56">
    <cfRule type="expression" dxfId="1035" priority="67">
      <formula>$P53=""</formula>
    </cfRule>
  </conditionalFormatting>
  <conditionalFormatting sqref="BE187:BE189">
    <cfRule type="expression" dxfId="1034" priority="66">
      <formula>$P187=""</formula>
    </cfRule>
  </conditionalFormatting>
  <conditionalFormatting sqref="BI53:BL56">
    <cfRule type="expression" dxfId="1033" priority="65">
      <formula>$BH53="No programado"</formula>
    </cfRule>
  </conditionalFormatting>
  <conditionalFormatting sqref="BI53:BI56">
    <cfRule type="expression" dxfId="1032" priority="64">
      <formula>$BH53="No programado"</formula>
    </cfRule>
  </conditionalFormatting>
  <conditionalFormatting sqref="BI187:BL187">
    <cfRule type="expression" dxfId="1031" priority="63">
      <formula>$BH187="No programado"</formula>
    </cfRule>
  </conditionalFormatting>
  <conditionalFormatting sqref="BI187">
    <cfRule type="expression" dxfId="1030" priority="62">
      <formula>$BH187="No programado"</formula>
    </cfRule>
  </conditionalFormatting>
  <conditionalFormatting sqref="BI189:BL189">
    <cfRule type="expression" dxfId="1029" priority="61">
      <formula>$BH189="No programado"</formula>
    </cfRule>
  </conditionalFormatting>
  <conditionalFormatting sqref="BI189">
    <cfRule type="expression" dxfId="1028" priority="60">
      <formula>$BH189="No programado"</formula>
    </cfRule>
  </conditionalFormatting>
  <conditionalFormatting sqref="BI193:BL193">
    <cfRule type="expression" dxfId="1027" priority="59">
      <formula>$BH193="No programado"</formula>
    </cfRule>
  </conditionalFormatting>
  <conditionalFormatting sqref="BI193">
    <cfRule type="expression" dxfId="1026" priority="58">
      <formula>$BH193="No programado"</formula>
    </cfRule>
  </conditionalFormatting>
  <conditionalFormatting sqref="BI195:BL195">
    <cfRule type="expression" dxfId="1025" priority="57">
      <formula>$BH195="No programado"</formula>
    </cfRule>
  </conditionalFormatting>
  <conditionalFormatting sqref="BI195">
    <cfRule type="expression" dxfId="1024" priority="56">
      <formula>$BH195="No programado"</formula>
    </cfRule>
  </conditionalFormatting>
  <conditionalFormatting sqref="BI122">
    <cfRule type="expression" dxfId="1023" priority="55">
      <formula>$BH122="No programado"</formula>
    </cfRule>
  </conditionalFormatting>
  <conditionalFormatting sqref="BI122">
    <cfRule type="expression" dxfId="1022" priority="54">
      <formula>$BH122="No programado"</formula>
    </cfRule>
  </conditionalFormatting>
  <conditionalFormatting sqref="BI128">
    <cfRule type="expression" dxfId="1021" priority="48">
      <formula>$BH128="No programado"</formula>
    </cfRule>
  </conditionalFormatting>
  <conditionalFormatting sqref="BI128">
    <cfRule type="expression" dxfId="1020" priority="47">
      <formula>$BH128="No programado"</formula>
    </cfRule>
  </conditionalFormatting>
  <conditionalFormatting sqref="BI136">
    <cfRule type="expression" dxfId="1019" priority="44">
      <formula>$BH136="No programado"</formula>
    </cfRule>
  </conditionalFormatting>
  <conditionalFormatting sqref="BI136">
    <cfRule type="expression" dxfId="1018" priority="43">
      <formula>$BH136="No programado"</formula>
    </cfRule>
  </conditionalFormatting>
  <conditionalFormatting sqref="BJ136:BK136">
    <cfRule type="expression" dxfId="1017" priority="42">
      <formula>$BH136="No programado"</formula>
    </cfRule>
  </conditionalFormatting>
  <conditionalFormatting sqref="BL136">
    <cfRule type="expression" dxfId="1016" priority="41">
      <formula>$BH136="No programado"</formula>
    </cfRule>
  </conditionalFormatting>
  <conditionalFormatting sqref="BI138:BL138">
    <cfRule type="expression" dxfId="1015" priority="40">
      <formula>$BH138="No programado"</formula>
    </cfRule>
  </conditionalFormatting>
  <conditionalFormatting sqref="BI138">
    <cfRule type="expression" dxfId="1014" priority="39">
      <formula>$BH138="No programado"</formula>
    </cfRule>
  </conditionalFormatting>
  <conditionalFormatting sqref="BI139:BL139">
    <cfRule type="expression" dxfId="1013" priority="38">
      <formula>$BH139="No programado"</formula>
    </cfRule>
  </conditionalFormatting>
  <conditionalFormatting sqref="BI139">
    <cfRule type="expression" dxfId="1012" priority="37">
      <formula>$BH139="No programado"</formula>
    </cfRule>
  </conditionalFormatting>
  <conditionalFormatting sqref="BI141:BL141">
    <cfRule type="expression" dxfId="1011" priority="36">
      <formula>$BH141="No programado"</formula>
    </cfRule>
  </conditionalFormatting>
  <conditionalFormatting sqref="BI169:BL172 BJ173:BL175">
    <cfRule type="expression" dxfId="1010" priority="35">
      <formula>$BH169="No programado"</formula>
    </cfRule>
  </conditionalFormatting>
  <conditionalFormatting sqref="BI173:BI175">
    <cfRule type="expression" dxfId="1009" priority="34">
      <formula>$BH173="No programado"</formula>
    </cfRule>
  </conditionalFormatting>
  <conditionalFormatting sqref="BI177:BI178">
    <cfRule type="expression" dxfId="1008" priority="33">
      <formula>$BH173="No programado"</formula>
    </cfRule>
  </conditionalFormatting>
  <conditionalFormatting sqref="BI62:BL62">
    <cfRule type="expression" dxfId="1007" priority="32">
      <formula>$BH62="No programado"</formula>
    </cfRule>
  </conditionalFormatting>
  <conditionalFormatting sqref="BI62">
    <cfRule type="expression" dxfId="1006" priority="31">
      <formula>$BH62="No programado"</formula>
    </cfRule>
  </conditionalFormatting>
  <conditionalFormatting sqref="BI72:BL72">
    <cfRule type="expression" dxfId="1005" priority="30">
      <formula>$BH72="No programado"</formula>
    </cfRule>
  </conditionalFormatting>
  <conditionalFormatting sqref="BI72">
    <cfRule type="expression" dxfId="1004" priority="29">
      <formula>$BH72="No programado"</formula>
    </cfRule>
  </conditionalFormatting>
  <conditionalFormatting sqref="BI73:BL74">
    <cfRule type="expression" dxfId="1003" priority="28">
      <formula>$BH73="No programado"</formula>
    </cfRule>
  </conditionalFormatting>
  <conditionalFormatting sqref="BI73:BI74">
    <cfRule type="expression" dxfId="1002" priority="27">
      <formula>$BH73="No programado"</formula>
    </cfRule>
  </conditionalFormatting>
  <conditionalFormatting sqref="BE73">
    <cfRule type="expression" dxfId="1001" priority="26">
      <formula>$P73=""</formula>
    </cfRule>
  </conditionalFormatting>
  <conditionalFormatting sqref="BI100">
    <cfRule type="expression" dxfId="1000" priority="25">
      <formula>$BH100="No programado"</formula>
    </cfRule>
  </conditionalFormatting>
  <conditionalFormatting sqref="BI100">
    <cfRule type="expression" dxfId="999" priority="24">
      <formula>$BH100="No programado"</formula>
    </cfRule>
  </conditionalFormatting>
  <conditionalFormatting sqref="BI117">
    <cfRule type="expression" dxfId="998" priority="23">
      <formula>$BH117="No programado"</formula>
    </cfRule>
  </conditionalFormatting>
  <conditionalFormatting sqref="BI117">
    <cfRule type="expression" dxfId="997" priority="22">
      <formula>$BH117="No programado"</formula>
    </cfRule>
  </conditionalFormatting>
  <conditionalFormatting sqref="BL117">
    <cfRule type="expression" dxfId="996" priority="21">
      <formula>$BH117="No programado"</formula>
    </cfRule>
  </conditionalFormatting>
  <conditionalFormatting sqref="BI149:BL149">
    <cfRule type="expression" dxfId="995" priority="20">
      <formula>$BH149="No programado"</formula>
    </cfRule>
  </conditionalFormatting>
  <conditionalFormatting sqref="BI149">
    <cfRule type="expression" dxfId="994" priority="19">
      <formula>$BH149="No programado"</formula>
    </cfRule>
  </conditionalFormatting>
  <conditionalFormatting sqref="BI152:BL153">
    <cfRule type="expression" dxfId="993" priority="18">
      <formula>$BH152="No programado"</formula>
    </cfRule>
  </conditionalFormatting>
  <conditionalFormatting sqref="BI152:BI153">
    <cfRule type="expression" dxfId="992" priority="17">
      <formula>$BH152="No programado"</formula>
    </cfRule>
  </conditionalFormatting>
  <conditionalFormatting sqref="BI124">
    <cfRule type="expression" dxfId="991" priority="16">
      <formula>$BH124="No programado"</formula>
    </cfRule>
  </conditionalFormatting>
  <conditionalFormatting sqref="BI124">
    <cfRule type="expression" dxfId="990" priority="15">
      <formula>$BH124="No programado"</formula>
    </cfRule>
  </conditionalFormatting>
  <conditionalFormatting sqref="BD125:BD126">
    <cfRule type="expression" dxfId="989" priority="12">
      <formula>BC125=""</formula>
    </cfRule>
    <cfRule type="expression" dxfId="988" priority="13">
      <formula>BC125="Nueva"</formula>
    </cfRule>
    <cfRule type="expression" dxfId="987" priority="14">
      <formula>BC125="En desarrollo"</formula>
    </cfRule>
  </conditionalFormatting>
  <conditionalFormatting sqref="BI125:BL126">
    <cfRule type="expression" dxfId="986" priority="11">
      <formula>$BH125="No programado"</formula>
    </cfRule>
  </conditionalFormatting>
  <conditionalFormatting sqref="BI125:BI126">
    <cfRule type="expression" dxfId="985" priority="10">
      <formula>$BH125="No programado"</formula>
    </cfRule>
  </conditionalFormatting>
  <conditionalFormatting sqref="BD130">
    <cfRule type="expression" dxfId="984" priority="7">
      <formula>BC130=""</formula>
    </cfRule>
    <cfRule type="expression" dxfId="983" priority="8">
      <formula>BC130="Nueva"</formula>
    </cfRule>
    <cfRule type="expression" dxfId="982" priority="9">
      <formula>BC130="En desarrollo"</formula>
    </cfRule>
  </conditionalFormatting>
  <conditionalFormatting sqref="BI130:BL130">
    <cfRule type="expression" dxfId="981" priority="6">
      <formula>$BH130="No programado"</formula>
    </cfRule>
  </conditionalFormatting>
  <conditionalFormatting sqref="BI130">
    <cfRule type="expression" dxfId="980" priority="5">
      <formula>$BH130="No programado"</formula>
    </cfRule>
  </conditionalFormatting>
  <conditionalFormatting sqref="BK123">
    <cfRule type="expression" dxfId="979" priority="4">
      <formula>$BH123="No programado"</formula>
    </cfRule>
  </conditionalFormatting>
  <conditionalFormatting sqref="BI123">
    <cfRule type="expression" dxfId="978" priority="3">
      <formula>$BH123="No programado"</formula>
    </cfRule>
  </conditionalFormatting>
  <conditionalFormatting sqref="BI123">
    <cfRule type="expression" dxfId="977" priority="2">
      <formula>$BH123="No programado"</formula>
    </cfRule>
  </conditionalFormatting>
  <conditionalFormatting sqref="BL123">
    <cfRule type="expression" dxfId="976" priority="1">
      <formula>$BH123="No programado"</formula>
    </cfRule>
  </conditionalFormatting>
  <dataValidations disablePrompts="1" xWindow="690" yWindow="438" count="46">
    <dataValidation allowBlank="1" showInputMessage="1" showErrorMessage="1" prompt="Mejora normativa " sqref="AI10" xr:uid="{D1318C79-17A2-4C93-97A8-8564BB4164E7}"/>
    <dataValidation allowBlank="1" showInputMessage="1" showErrorMessage="1" prompt="Seguimiento y evaluación del desempeño institucional_x000a_" sqref="AH10" xr:uid="{4B2E8B1F-2074-44C2-89B8-7D5732AF4C8A}"/>
    <dataValidation allowBlank="1" showInputMessage="1" showErrorMessage="1" prompt="Control interno " sqref="AG10" xr:uid="{65DA3587-B0B3-4AED-905B-2E3FDA06ECE2}"/>
    <dataValidation allowBlank="1" showInputMessage="1" showErrorMessage="1" prompt="Gestión del conocimiento y la innovación" sqref="AF10" xr:uid="{B57FF17A-15B1-4467-981C-F24847AC6C0B}"/>
    <dataValidation allowBlank="1" showInputMessage="1" showErrorMessage="1" prompt="Defensa jurídica" sqref="AE10" xr:uid="{6FC6130B-D4A6-4575-A6FF-0E88D2B1C38A}"/>
    <dataValidation allowBlank="1" showInputMessage="1" showErrorMessage="1" prompt="Seguridad digital " sqref="AD10" xr:uid="{2804552E-7333-4BF3-BFFA-EBA44CEB0B19}"/>
    <dataValidation allowBlank="1" showInputMessage="1" showErrorMessage="1" prompt="Gobierno digital " sqref="AC10" xr:uid="{17D35524-9898-4D7C-80CD-46DB98D66313}"/>
    <dataValidation allowBlank="1" showInputMessage="1" showErrorMessage="1" prompt="Gestión documental " sqref="AB10" xr:uid="{FCCFDFB3-59ED-48F0-A2AF-947A8671D86A}"/>
    <dataValidation allowBlank="1" showInputMessage="1" showErrorMessage="1" prompt="Racionalización de trámites" sqref="AA10" xr:uid="{5D3CA5FF-0395-48FA-959E-C7635183178E}"/>
    <dataValidation allowBlank="1" showInputMessage="1" showErrorMessage="1" prompt="Servicio al ciudadano_x000a_" sqref="Y10" xr:uid="{AD687838-418B-46A0-A11E-F60A7DC01FD1}"/>
    <dataValidation allowBlank="1" showInputMessage="1" showErrorMessage="1" prompt="Integridad " sqref="V10" xr:uid="{D78E7D95-255F-4994-BE7A-8FED6C0925A1}"/>
    <dataValidation allowBlank="1" showInputMessage="1" showErrorMessage="1" prompt="Talento humano " sqref="U10" xr:uid="{DBB4BDC1-EFC6-4632-8316-B59F8BB7AE8B}"/>
    <dataValidation allowBlank="1" showInputMessage="1" showErrorMessage="1" prompt="Planeación Institucional " sqref="S10" xr:uid="{F47AA83B-F371-43D4-BE11-8FE78BFE6CFE}"/>
    <dataValidation allowBlank="1" showInputMessage="1" showErrorMessage="1" prompt="Fortalecimiento organizacional y simplificación de procesos " sqref="X10" xr:uid="{B2DB2EC7-51DA-403F-9F77-DA916D571BDC}"/>
    <dataValidation allowBlank="1" showInputMessage="1" showErrorMessage="1" prompt="Participación ciudadana en la gestión pública" sqref="Z10" xr:uid="{6C755571-62A9-4E6E-BC2F-D60374F0F26A}"/>
    <dataValidation allowBlank="1" showInputMessage="1" showErrorMessage="1" prompt="Transparencia, acceso a la información pública y lucha_x000a_contra la corrupción " sqref="W10" xr:uid="{C3337D6A-2B17-4068-A661-55A6EB393400}"/>
    <dataValidation allowBlank="1" showInputMessage="1" showErrorMessage="1" prompt="Gestión presupuestal y eficiencia del gasto público " sqref="T10" xr:uid="{970429FF-A3A6-4DF8-BF37-5B412A4A61A5}"/>
    <dataValidation type="list" allowBlank="1" showInputMessage="1" showErrorMessage="1" sqref="AY102 AW156:AW192 AV9 AV193:AV199 AW11:AW154" xr:uid="{876E6291-D4D8-474F-A171-B2F11C2CD737}">
      <formula1>Componentes</formula1>
    </dataValidation>
    <dataValidation type="list" allowBlank="1" showInputMessage="1" showErrorMessage="1" sqref="BA62:BB62 BB139:BB142 BB26:BB53 BB17:BB22 BB148 BB152:BB173 BB185 BB63:BB104 BA93:BA95" xr:uid="{EA2ED3B6-4767-4ACC-A005-99663462C1F4}">
      <formula1>INDIRECT($BA17)</formula1>
    </dataValidation>
    <dataValidation type="list" allowBlank="1" showInputMessage="1" showErrorMessage="1" sqref="AY103:AY192 AW9 AW193:AW199 AY11:AY101" xr:uid="{03D34895-D48A-47EC-8691-BAE9C5A9B782}">
      <formula1>INDIRECT($AX9)</formula1>
    </dataValidation>
    <dataValidation allowBlank="1" showErrorMessage="1" sqref="S62:AI72 S96:AI138 S11:AI23 S143:AI149 S168:AI178 S44:AI53" xr:uid="{67C31477-2C3F-4807-8C7E-0115281616B0}"/>
    <dataValidation allowBlank="1" showInputMessage="1" showErrorMessage="1" prompt="DD-MM-AAAA" sqref="N8:O8 N10:O10" xr:uid="{545C1B90-3141-4291-B058-CCF4FE83D4B2}"/>
    <dataValidation allowBlank="1" showInputMessage="1" showErrorMessage="1" prompt="Marque con una &quot;X&quot; la o las políticas del MIPG a las que contribuye con el desarrollo de la actividad" sqref="S8:AI9" xr:uid="{9171538D-C3C8-4B63-9E3C-592D12B0AB5E}"/>
    <dataValidation allowBlank="1" showInputMessage="1" showErrorMessage="1" prompt="Marque con una &quot;X&quot; el o los planes a los que pertenece la actividad" sqref="AJ8:AV9" xr:uid="{CE5330F4-690A-4D42-A50A-9EDA65C4A33B}"/>
    <dataValidation allowBlank="1" showInputMessage="1" showErrorMessage="1" prompt="Si marcó que la actividad pertence al plan 9. Plan Anticorrupción y de atención al ciudadano, debe indicar a cual componente y subcomponente pertenece la actividad." sqref="AW8:AY9" xr:uid="{9A6E1C1C-3050-438D-86C6-4F93FC2A524E}"/>
    <dataValidation allowBlank="1" showInputMessage="1" showErrorMessage="1" prompt="Seleccione la dependencia líder de la ejecución de la actividad" sqref="AZ8 AZ10" xr:uid="{1FAD2879-E5DD-4E04-9F55-B2947776B66B}"/>
    <dataValidation allowBlank="1" showInputMessage="1" showErrorMessage="1" prompt="Índique el proceso responsable de la ejecución de la actividad" sqref="BB8 BB10" xr:uid="{C6641479-4294-47AF-A636-E7D0537E7568}"/>
    <dataValidation type="list" allowBlank="1" showInputMessage="1" showErrorMessage="1" sqref="C129:C131 D141:D180 D187:D199 D11:D120" xr:uid="{4A24E877-AA41-48BA-8D9A-34A971B36C70}">
      <formula1>INDIRECT($C11)</formula1>
    </dataValidation>
    <dataValidation type="list" allowBlank="1" showInputMessage="1" showErrorMessage="1" sqref="B8 B11:B199" xr:uid="{E0823734-F3A5-4941-88D1-47D03302ABF9}">
      <formula1>Perspectiva</formula1>
    </dataValidation>
    <dataValidation type="list" allowBlank="1" showInputMessage="1" showErrorMessage="1" sqref="AX193:AX199 AX9 AZ11:AZ199" xr:uid="{8E12B29B-0ED4-4110-931E-7020A44DA069}">
      <formula1>Dependencia</formula1>
    </dataValidation>
    <dataValidation allowBlank="1" showInputMessage="1" showErrorMessage="1" prompt="Elija de la lista la perspectiva sobre la cual va a formular las actividades del plan de acción.  Para mas información puede consultar el Diccionario de Datos y el PEI" sqref="B10 B8" xr:uid="{7D3C5B4B-BC18-42D8-A9C9-E2B9074C9CE9}"/>
    <dataValidation allowBlank="1" showInputMessage="1" showErrorMessage="1" prompt="De acuerdo a la perspectiva seleaccionada, elija de la lista el objetivo estratégico sobre el cual va a formular las actividades del plan de acción.  Para mas información puede consultar el Diccionario de Datos y el PEI" sqref="D10 D8" xr:uid="{38DDD92D-667E-4E50-B4EC-27ECBD8F2E48}"/>
    <dataValidation type="list" allowBlank="1" showInputMessage="1" showErrorMessage="1" sqref="D8" xr:uid="{E2D06FAF-6489-4224-89B3-658AA0CF97C2}">
      <formula1>INDIRECT($C9)</formula1>
    </dataValidation>
    <dataValidation allowBlank="1" showInputMessage="1" showErrorMessage="1" prompt="Teniendo en cuenta el objetivo seleccionado, elija de la lista la inciativa sobre la cual va a formular las actividades del plan de acción.  Para mas información puede consultar el Diccionario de Datos y el PEI" sqref="F10 F8" xr:uid="{1C788406-3CA2-40F7-B9A5-D3014E3388D9}"/>
    <dataValidation allowBlank="1" showInputMessage="1" showErrorMessage="1" prompt="Establezca el producto a conseguir durante la vigencia. Para mas información puede consultar el Diccionario de Datos y el PEI" sqref="G10 G8" xr:uid="{9800DC19-8492-4004-9D75-01E3B32C95D6}"/>
    <dataValidation allowBlank="1" showInputMessage="1" showErrorMessage="1" prompt="Defina el responsable de la obtención del producto. Se espera que sea un funcionario del nivel directivo" sqref="H10 H8" xr:uid="{59EE5F2A-B4DC-49F4-A51C-BC9355DB9882}"/>
    <dataValidation allowBlank="1" showInputMessage="1" showErrorMessage="1" prompt="Defina las actividades necesarias para la obtención de los productos. _x000a_Estructura: VERBO en infinitivo + el Objeto + condicion de calidad." sqref="I10 I8" xr:uid="{539EC078-2B2C-4C00-82F5-F4DF19E10845}"/>
    <dataValidation allowBlank="1" showInputMessage="1" showErrorMessage="1" prompt="Detalle de la actividad definida" sqref="J10 J8" xr:uid="{CD642464-96B4-47BC-AFC0-A34BFA270C2B}"/>
    <dataValidation allowBlank="1" showInputMessage="1" showErrorMessage="1" prompt="Producto intermedio de contribuye a evidenciar los avances de la actividad. Ej: Documento elaborado, Actas de reunión, Listas de asistencia." sqref="K10 K8" xr:uid="{27A4AA31-E193-446D-AA9C-7136144922E7}"/>
    <dataValidation allowBlank="1" showInputMessage="1" showErrorMessage="1" prompt="Responsable de realizar seguimiento a la ejecución de la actividad" sqref="L10 L8" xr:uid="{E2DC6523-1305-42E8-982B-836A9359A708}"/>
    <dataValidation allowBlank="1" showInputMessage="1" showErrorMessage="1" prompt="Funcionarios o contratista asignados para el desarrollo de la actividad" sqref="M10 M8" xr:uid="{4D9C1078-A5FC-442E-8C78-8B32617F73E6}"/>
    <dataValidation allowBlank="1" showInputMessage="1" showErrorMessage="1" prompt="Indique los recursos económicos requeridos para el desarrollo de la actividad" sqref="P10 P8" xr:uid="{84FDD59C-5088-41AB-BDB5-898EB42E7AE2}"/>
    <dataValidation allowBlank="1" showInputMessage="1" showErrorMessage="1" prompt="Indique los insumos necesarios para el desarrollo de la actividad, tales como: Contratos de prestación de servicios, Sistemas de información, entre otros." sqref="Q10 Q8" xr:uid="{142FE80F-A935-45BB-8400-695584F2B8DA}"/>
    <dataValidation allowBlank="1" showInputMessage="1" showErrorMessage="1" prompt="Incluya la ponderación de cada actividad, de tal forma que el producto sume 100%." sqref="R10 R8" xr:uid="{4D93D073-CBA6-45F8-A6D2-04173352371C}"/>
    <dataValidation type="list" allowBlank="1" showInputMessage="1" showErrorMessage="1" sqref="F11:F173" xr:uid="{8EFF37F2-E11A-4170-BD1E-16F5CB17FC87}">
      <formula1>INDIRECT($E11)</formula1>
    </dataValidation>
    <dataValidation type="date" allowBlank="1" showInputMessage="1" showErrorMessage="1" sqref="BD10:BD201" xr:uid="{F9AB08FD-6DB2-431A-A473-8F1A2481B6BE}">
      <formula1>43831</formula1>
      <formula2>44196</formula2>
    </dataValidation>
  </dataValidations>
  <pageMargins left="0.7" right="0.7" top="0.75" bottom="0.75" header="0.3" footer="0.3"/>
  <pageSetup orientation="portrait" horizontalDpi="1200" verticalDpi="1200" r:id="rId1"/>
  <drawing r:id="rId2"/>
  <legacyDrawing r:id="rId3"/>
  <extLst>
    <ext xmlns:x14="http://schemas.microsoft.com/office/spreadsheetml/2009/9/main" uri="{CCE6A557-97BC-4b89-ADB6-D9C93CAAB3DF}">
      <x14:dataValidations xmlns:xm="http://schemas.microsoft.com/office/excel/2006/main" disablePrompts="1" xWindow="690" yWindow="438" count="4">
        <x14:dataValidation type="list" allowBlank="1" showInputMessage="1" showErrorMessage="1" xr:uid="{182D3DA9-2272-4A45-864C-59953C3AF6CF}">
          <x14:formula1>
            <xm:f>'C:\Users\luisa.gonzalez\AppData\Local\Microsoft\Windows\INetCache\Content.Outlook\J7O12X2S\[PAIA ADRES 2020 Consolidado (31.Enero.2020 DOP) (002).xlsx]Listas'!#REF!</xm:f>
          </x14:formula1>
          <xm:sqref>D181:D186</xm:sqref>
        </x14:dataValidation>
        <x14:dataValidation type="list" allowBlank="1" showInputMessage="1" showErrorMessage="1" xr:uid="{62CB943E-1E7F-4C4A-814C-DB078FB961EF}">
          <x14:formula1>
            <xm:f>Listas!$AF$2:$AF$4</xm:f>
          </x14:formula1>
          <xm:sqref>BC122:BC201 BC53:BC58 BC36:BC48 BC90 BC10:BC28 BC61:BC87 BC94:BC117</xm:sqref>
        </x14:dataValidation>
        <x14:dataValidation type="list" allowBlank="1" showInputMessage="1" showErrorMessage="1" xr:uid="{5B289AF8-25EC-416C-AF25-BA06CC34C958}">
          <x14:formula1>
            <xm:f>'C:\Users\57300\ADRES\Plan de Acción 2020 - General\OAPCR\[PAIA -  Seguimiento OAPCR.xlsm]Listas'!#REF!</xm:f>
          </x14:formula1>
          <xm:sqref>BC49:BC52 BC59:BC60 BC88:BC89 BC91:BC93</xm:sqref>
        </x14:dataValidation>
        <x14:dataValidation type="list" allowBlank="1" showInputMessage="1" showErrorMessage="1" xr:uid="{9ECA861E-DF15-4E26-B52F-FE022F2EB390}">
          <x14:formula1>
            <xm:f>'C:\Users\57300\ADRES\Plan de Acción 2020 - General\DGTIC\[PAIA -  Seguimiento DGTIC.xlsm]Listas'!#REF!</xm:f>
          </x14:formula1>
          <xm:sqref>BC29:BC35 BC118:BC121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8AB54-D59F-4700-955D-6879683E5AFD}">
  <sheetPr codeName="Hoja5"/>
  <dimension ref="A1:GP195"/>
  <sheetViews>
    <sheetView topLeftCell="V171" zoomScale="85" zoomScaleNormal="85" workbookViewId="0">
      <selection activeCell="V194" sqref="A194:XFD194"/>
    </sheetView>
  </sheetViews>
  <sheetFormatPr baseColWidth="10" defaultColWidth="13" defaultRowHeight="15" x14ac:dyDescent="0.25"/>
  <cols>
    <col min="2" max="2" width="13.85546875" customWidth="1"/>
    <col min="9" max="9" width="7.85546875" style="72" customWidth="1"/>
    <col min="10" max="10" width="17.7109375" style="80" customWidth="1"/>
    <col min="11" max="11" width="9.5703125" customWidth="1"/>
    <col min="17" max="17" width="6.140625" bestFit="1" customWidth="1"/>
    <col min="18" max="18" width="8.140625" style="104" bestFit="1" customWidth="1"/>
    <col min="23" max="23" width="6.140625" bestFit="1" customWidth="1"/>
    <col min="24" max="24" width="8.140625" style="104" bestFit="1" customWidth="1"/>
    <col min="29" max="29" width="6.140625" bestFit="1" customWidth="1"/>
    <col min="30" max="30" width="8.42578125" style="104" customWidth="1"/>
    <col min="35" max="35" width="6.140625" bestFit="1" customWidth="1"/>
    <col min="36" max="36" width="8.140625" style="104" bestFit="1" customWidth="1"/>
  </cols>
  <sheetData>
    <row r="1" spans="1:198" s="1" customFormat="1" ht="15.75" customHeight="1" x14ac:dyDescent="0.25">
      <c r="A1" s="96" t="s">
        <v>0</v>
      </c>
      <c r="B1" s="96" t="s">
        <v>1</v>
      </c>
      <c r="C1" s="96" t="s">
        <v>2</v>
      </c>
      <c r="D1" s="96" t="s">
        <v>70</v>
      </c>
      <c r="E1" s="96" t="s">
        <v>72</v>
      </c>
      <c r="F1" s="96" t="s">
        <v>74</v>
      </c>
      <c r="G1" s="96" t="s">
        <v>4</v>
      </c>
      <c r="H1" s="91" t="s">
        <v>5</v>
      </c>
      <c r="I1" s="67" t="s">
        <v>1067</v>
      </c>
      <c r="J1" s="97" t="s">
        <v>69</v>
      </c>
      <c r="K1" s="91" t="s">
        <v>93</v>
      </c>
      <c r="L1" s="91" t="s">
        <v>125</v>
      </c>
      <c r="M1" s="90" t="s">
        <v>1039</v>
      </c>
      <c r="N1" s="90" t="s">
        <v>1032</v>
      </c>
      <c r="O1" s="90" t="s">
        <v>1037</v>
      </c>
      <c r="P1" s="98" t="s">
        <v>1066</v>
      </c>
      <c r="Q1" s="98" t="s">
        <v>1075</v>
      </c>
      <c r="R1" s="98" t="s">
        <v>1071</v>
      </c>
      <c r="S1" s="98" t="s">
        <v>1046</v>
      </c>
      <c r="T1" s="98" t="s">
        <v>1038</v>
      </c>
      <c r="U1" s="98" t="s">
        <v>1036</v>
      </c>
      <c r="V1" s="99" t="s">
        <v>1066</v>
      </c>
      <c r="W1" s="99" t="s">
        <v>1076</v>
      </c>
      <c r="X1" s="99" t="s">
        <v>1073</v>
      </c>
      <c r="Y1" s="99" t="s">
        <v>1047</v>
      </c>
      <c r="Z1" s="99" t="s">
        <v>1038</v>
      </c>
      <c r="AA1" s="99" t="s">
        <v>1036</v>
      </c>
      <c r="AB1" s="98" t="s">
        <v>1066</v>
      </c>
      <c r="AC1" s="98" t="s">
        <v>1077</v>
      </c>
      <c r="AD1" s="98" t="s">
        <v>1072</v>
      </c>
      <c r="AE1" s="98" t="s">
        <v>1048</v>
      </c>
      <c r="AF1" s="98" t="s">
        <v>1038</v>
      </c>
      <c r="AG1" s="98" t="s">
        <v>1036</v>
      </c>
      <c r="AH1" s="99" t="s">
        <v>1066</v>
      </c>
      <c r="AI1" s="99" t="s">
        <v>1078</v>
      </c>
      <c r="AJ1" s="99" t="s">
        <v>1074</v>
      </c>
      <c r="AK1" s="99" t="s">
        <v>1049</v>
      </c>
      <c r="AL1" s="99" t="s">
        <v>1038</v>
      </c>
      <c r="AM1" s="99" t="s">
        <v>1036</v>
      </c>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row>
    <row r="2" spans="1:198" x14ac:dyDescent="0.25">
      <c r="A2" s="100" t="str">
        <f>+'PAIA + Seguimiento'!B10</f>
        <v>Desarrollo Organizacional</v>
      </c>
      <c r="B2" s="100" t="str">
        <f>+'PAIA + Seguimiento'!D10</f>
        <v>Apropiar soluciones tecnológicas que mejoren la entrega de valor a los beneficiarios y grupos de interés</v>
      </c>
      <c r="C2" s="100" t="str">
        <f>+'PAIA + Seguimiento'!F10</f>
        <v xml:space="preserve">Fortalecer la capacidad operativa de la Gestión de TIC </v>
      </c>
      <c r="D2" s="100" t="str">
        <f>+'PAIA + Seguimiento'!G10</f>
        <v>Activos de TI revisados y optimizados en su configuración y operación.</v>
      </c>
      <c r="E2" s="100" t="str">
        <f>+'PAIA + Seguimiento'!I10</f>
        <v>Revisar, ajustar y mejorar la configuración y operación de los activos de TI que soportan la plataforma tecnológica crítica de la ADRES.</v>
      </c>
      <c r="F2" s="100" t="str">
        <f>+'PAIA + Seguimiento'!K10</f>
        <v xml:space="preserve">Informe de configuración y mejoramiento de:
- RED LAN
- FIREWALL
- RED WAN
- Directorio Activo
</v>
      </c>
      <c r="G2" s="101">
        <f>+'PAIA + Seguimiento'!N10</f>
        <v>43831</v>
      </c>
      <c r="H2" s="101">
        <f>+'PAIA + Seguimiento'!O10</f>
        <v>44012</v>
      </c>
      <c r="I2" s="102">
        <f>MONTH(H2)</f>
        <v>6</v>
      </c>
      <c r="J2" s="103">
        <f>+'PAIA + Seguimiento'!P10</f>
        <v>0</v>
      </c>
      <c r="K2" s="102">
        <f>+'PAIA + Seguimiento'!R10</f>
        <v>100</v>
      </c>
      <c r="L2" s="102" t="str">
        <f>+'PAIA + Seguimiento'!AZ10</f>
        <v>Dirección de Tecnologías de Información y Comunicaciones</v>
      </c>
      <c r="M2" s="102">
        <f t="shared" ref="M2:M33" si="0">+IF(N2="Finalizada",K2,0)</f>
        <v>0</v>
      </c>
      <c r="N2" s="100" t="str">
        <f>+'PAIA + Seguimiento'!BC10</f>
        <v>En desarrollo</v>
      </c>
      <c r="O2" s="100">
        <f>+'PAIA + Seguimiento'!BD10</f>
        <v>0</v>
      </c>
      <c r="P2" s="100" t="str">
        <f>+'PAIA + Seguimiento'!BH10</f>
        <v>Programado</v>
      </c>
      <c r="Q2" s="100" t="str">
        <f>+IF(I2&lt;=3,"Si","No")</f>
        <v>No</v>
      </c>
      <c r="R2" s="100" t="str">
        <f>+IF(Q2="Si",K2,"")</f>
        <v/>
      </c>
      <c r="S2" s="100" t="str">
        <f>+'PAIA + Seguimiento'!BI10</f>
        <v>20200331. Se realizó Assestment de la configuración de la Red LAN de la ADRES, dentro de los resultados definidos quedó definido realizar modificaciones físicas a la configuración de los elementos de RED, el cual, conforme a plan de trabajo se llevará a cabo dentro del segundo semestre, una vez, se inicie la operación en sitio dentro de la ADRES.
Frente al directorio activo, se realizo verificación de la configuración de la sincronización del Directorio entre el centro de datos principal, la sede y Microsoft Azure. 
Como evidencia, se deja avances de las actividades que se han ejecutado hasta el momento teniendo en cuenta que esta actividad no ha finalizado.</v>
      </c>
      <c r="T2" s="100" t="str">
        <f>+'PAIA + Seguimiento'!BJ10</f>
        <v>Ninguna dentro del periodo</v>
      </c>
      <c r="U2" s="100" t="str">
        <f>+'PAIA + Seguimiento'!BL10</f>
        <v>Ver: Trim I\mejoramientoLAN</v>
      </c>
      <c r="V2" s="100" t="str">
        <f>+'PAIA + Seguimiento'!BM10</f>
        <v>Programado</v>
      </c>
      <c r="W2" s="100" t="str">
        <f>+IF(AND(I2&gt;3,I2&lt;=6),"Si","No")</f>
        <v>Si</v>
      </c>
      <c r="X2" s="100">
        <f>+IF(W2="Si",K2,"")</f>
        <v>100</v>
      </c>
      <c r="Y2" s="100">
        <f>+'PAIA + Seguimiento'!BN10</f>
        <v>0</v>
      </c>
      <c r="Z2" s="100">
        <f>+'PAIA + Seguimiento'!BO10</f>
        <v>0</v>
      </c>
      <c r="AA2" s="100">
        <f>+'PAIA + Seguimiento'!BQ10</f>
        <v>0</v>
      </c>
      <c r="AB2" s="100" t="str">
        <f>+'PAIA + Seguimiento'!BR10</f>
        <v>No programado</v>
      </c>
      <c r="AC2" s="100" t="str">
        <f>+IF(AND(I2&gt;6,I2&lt;=9),"Si","No")</f>
        <v>No</v>
      </c>
      <c r="AD2" s="100" t="str">
        <f>+IF(AC2="Si",K2,"")</f>
        <v/>
      </c>
      <c r="AE2" s="100">
        <f>+'PAIA + Seguimiento'!BS10</f>
        <v>0</v>
      </c>
      <c r="AF2" s="100">
        <f>+'PAIA + Seguimiento'!BT10</f>
        <v>0</v>
      </c>
      <c r="AG2" s="100">
        <f>+'PAIA + Seguimiento'!BV10</f>
        <v>0</v>
      </c>
      <c r="AH2" s="100" t="str">
        <f>+'PAIA + Seguimiento'!BW10</f>
        <v>No programado</v>
      </c>
      <c r="AI2" s="100" t="str">
        <f>+IF(I2&gt;9,"Si","No")</f>
        <v>No</v>
      </c>
      <c r="AJ2" s="100" t="str">
        <f>+IF(AI2="Si",K2,"")</f>
        <v/>
      </c>
      <c r="AK2" s="100">
        <f>+'PAIA + Seguimiento'!BX10</f>
        <v>0</v>
      </c>
      <c r="AL2" s="100">
        <f>+'PAIA + Seguimiento'!BY10</f>
        <v>0</v>
      </c>
      <c r="AM2" s="100">
        <f>+'PAIA + Seguimiento'!CA10</f>
        <v>0</v>
      </c>
    </row>
    <row r="3" spans="1:198" x14ac:dyDescent="0.25">
      <c r="A3" s="100" t="str">
        <f>+'PAIA + Seguimiento'!B11</f>
        <v>Desarrollo Organizacional</v>
      </c>
      <c r="B3" s="100" t="str">
        <f>+'PAIA + Seguimiento'!D11</f>
        <v>Apropiar soluciones tecnológicas que mejoren la entrega de valor a los beneficiarios y grupos de interés</v>
      </c>
      <c r="C3" s="100" t="str">
        <f>+'PAIA + Seguimiento'!F11</f>
        <v xml:space="preserve">Fortalecer la capacidad operativa de la Gestión de TIC </v>
      </c>
      <c r="D3" s="100" t="str">
        <f>+'PAIA + Seguimiento'!G11</f>
        <v>Alta disponibilidad a nivel de bases de datos en operación</v>
      </c>
      <c r="E3" s="100" t="str">
        <f>+'PAIA + Seguimiento'!I11</f>
        <v xml:space="preserve">Fortalecer la gestión de riesgos asociados a servicios tecnológicos al definir los mecanismos de alta disponibilidad a niveles de bases de datos </v>
      </c>
      <c r="F3" s="100" t="str">
        <f>+'PAIA + Seguimiento'!K11</f>
        <v>Alta disponibilidad a nivel de bases de datos en operación</v>
      </c>
      <c r="G3" s="101">
        <f>+'PAIA + Seguimiento'!N11</f>
        <v>44049</v>
      </c>
      <c r="H3" s="101">
        <f>+'PAIA + Seguimiento'!O11</f>
        <v>44160</v>
      </c>
      <c r="I3" s="102">
        <f t="shared" ref="I3:I66" si="1">MONTH(H3)</f>
        <v>11</v>
      </c>
      <c r="J3" s="103">
        <f>+'PAIA + Seguimiento'!P11</f>
        <v>0</v>
      </c>
      <c r="K3" s="102">
        <f>+'PAIA + Seguimiento'!R11</f>
        <v>100</v>
      </c>
      <c r="L3" s="102" t="str">
        <f>+'PAIA + Seguimiento'!AZ11</f>
        <v>Dirección de Tecnologías de Información y Comunicaciones</v>
      </c>
      <c r="M3" s="102">
        <f t="shared" si="0"/>
        <v>0</v>
      </c>
      <c r="N3" s="100" t="str">
        <f>+'PAIA + Seguimiento'!BC11</f>
        <v>Nueva</v>
      </c>
      <c r="O3" s="100">
        <f>+'PAIA + Seguimiento'!BD11</f>
        <v>0</v>
      </c>
      <c r="P3" s="100" t="str">
        <f>+'PAIA + Seguimiento'!BH11</f>
        <v>No programado</v>
      </c>
      <c r="Q3" s="100" t="str">
        <f t="shared" ref="Q3:Q66" si="2">+IF(I3&lt;=3,"Si","No")</f>
        <v>No</v>
      </c>
      <c r="R3" s="100" t="str">
        <f t="shared" ref="R3:R66" si="3">+IF(Q3="Si",K3,"")</f>
        <v/>
      </c>
      <c r="S3" s="100">
        <f>+'PAIA + Seguimiento'!BI11</f>
        <v>0</v>
      </c>
      <c r="T3" s="100">
        <f>+'PAIA + Seguimiento'!BJ11</f>
        <v>0</v>
      </c>
      <c r="U3" s="100">
        <f>+'PAIA + Seguimiento'!BL11</f>
        <v>0</v>
      </c>
      <c r="V3" s="100" t="str">
        <f>+'PAIA + Seguimiento'!BM11</f>
        <v>No programado</v>
      </c>
      <c r="W3" s="100" t="str">
        <f t="shared" ref="W3:W66" si="4">+IF(AND(I3&gt;3,I3&lt;=6),"Si","No")</f>
        <v>No</v>
      </c>
      <c r="X3" s="100" t="str">
        <f t="shared" ref="X3:X66" si="5">+IF(W3="Si",K3,"")</f>
        <v/>
      </c>
      <c r="Y3" s="100">
        <f>+'PAIA + Seguimiento'!BN11</f>
        <v>0</v>
      </c>
      <c r="Z3" s="100">
        <f>+'PAIA + Seguimiento'!BO11</f>
        <v>0</v>
      </c>
      <c r="AA3" s="100">
        <f>+'PAIA + Seguimiento'!BQ11</f>
        <v>0</v>
      </c>
      <c r="AB3" s="100" t="str">
        <f>+'PAIA + Seguimiento'!BR11</f>
        <v>Programado</v>
      </c>
      <c r="AC3" s="100" t="str">
        <f t="shared" ref="AC3:AC66" si="6">+IF(AND(I3&gt;6,I3&lt;=9),"Si","No")</f>
        <v>No</v>
      </c>
      <c r="AD3" s="100" t="str">
        <f t="shared" ref="AD3:AD66" si="7">+IF(AC3="Si",K3,"")</f>
        <v/>
      </c>
      <c r="AE3" s="100">
        <f>+'PAIA + Seguimiento'!BS11</f>
        <v>0</v>
      </c>
      <c r="AF3" s="100">
        <f>+'PAIA + Seguimiento'!BT11</f>
        <v>0</v>
      </c>
      <c r="AG3" s="100">
        <f>+'PAIA + Seguimiento'!BV11</f>
        <v>0</v>
      </c>
      <c r="AH3" s="100" t="str">
        <f>+'PAIA + Seguimiento'!BW11</f>
        <v>Programado</v>
      </c>
      <c r="AI3" s="100" t="str">
        <f t="shared" ref="AI3:AI66" si="8">+IF(I3&gt;9,"Si","No")</f>
        <v>Si</v>
      </c>
      <c r="AJ3" s="100">
        <f t="shared" ref="AJ3:AJ66" si="9">+IF(AI3="Si",K3,"")</f>
        <v>100</v>
      </c>
      <c r="AK3" s="100">
        <f>+'PAIA + Seguimiento'!BX11</f>
        <v>0</v>
      </c>
      <c r="AL3" s="100">
        <f>+'PAIA + Seguimiento'!BY11</f>
        <v>0</v>
      </c>
      <c r="AM3" s="100">
        <f>+'PAIA + Seguimiento'!CA11</f>
        <v>0</v>
      </c>
    </row>
    <row r="4" spans="1:198" x14ac:dyDescent="0.25">
      <c r="A4" s="100" t="str">
        <f>+'PAIA + Seguimiento'!B12</f>
        <v>Desarrollo Organizacional</v>
      </c>
      <c r="B4" s="100" t="str">
        <f>+'PAIA + Seguimiento'!D12</f>
        <v>Apropiar soluciones tecnológicas que mejoren la entrega de valor a los beneficiarios y grupos de interés</v>
      </c>
      <c r="C4" s="100" t="str">
        <f>+'PAIA + Seguimiento'!F12</f>
        <v xml:space="preserve">Fortalecer la capacidad operativa de la Gestión de TIC </v>
      </c>
      <c r="D4" s="100" t="str">
        <f>+'PAIA + Seguimiento'!G12</f>
        <v>Arquitectura empresarial apropiada por la DGTIC</v>
      </c>
      <c r="E4" s="100" t="str">
        <f>+'PAIA + Seguimiento'!I12</f>
        <v>Socializar los procedimientos relacionados al proceso de Arquitectura empresarial</v>
      </c>
      <c r="F4" s="100" t="str">
        <f>+'PAIA + Seguimiento'!K12</f>
        <v>Memorias de la socialización (Presentación, listados de asistencia)</v>
      </c>
      <c r="G4" s="101">
        <f>+'PAIA + Seguimiento'!N12</f>
        <v>43862</v>
      </c>
      <c r="H4" s="101">
        <f>+'PAIA + Seguimiento'!O12</f>
        <v>44043</v>
      </c>
      <c r="I4" s="102">
        <f t="shared" si="1"/>
        <v>7</v>
      </c>
      <c r="J4" s="103">
        <f>+'PAIA + Seguimiento'!P12</f>
        <v>0</v>
      </c>
      <c r="K4" s="102">
        <f>+'PAIA + Seguimiento'!R12</f>
        <v>100</v>
      </c>
      <c r="L4" s="102" t="str">
        <f>+'PAIA + Seguimiento'!AZ12</f>
        <v>Dirección de Tecnologías de Información y Comunicaciones</v>
      </c>
      <c r="M4" s="102">
        <f t="shared" si="0"/>
        <v>0</v>
      </c>
      <c r="N4" s="100" t="str">
        <f>+'PAIA + Seguimiento'!BC12</f>
        <v>En desarrollo</v>
      </c>
      <c r="O4" s="100">
        <f>+'PAIA + Seguimiento'!BD12</f>
        <v>0</v>
      </c>
      <c r="P4" s="100" t="str">
        <f>+'PAIA + Seguimiento'!BH12</f>
        <v>Programado</v>
      </c>
      <c r="Q4" s="100" t="str">
        <f t="shared" si="2"/>
        <v>No</v>
      </c>
      <c r="R4" s="100" t="str">
        <f t="shared" si="3"/>
        <v/>
      </c>
      <c r="S4" s="100" t="str">
        <f>+'PAIA + Seguimiento'!BI12</f>
        <v>20200331: Una vez terminado el contrato de Perla Rojas, como entregable se contó con la definición de los procedimientos de Arquitectura Empresarial que harán parte del proceso Arquitectura y Proyectos de TI. Una vez, conocidos fueron revisados por la OAPCR, los cuales fueron entregados para comentarios a la DGTIC en la última semana de marzo.</v>
      </c>
      <c r="T4" s="100" t="str">
        <f>+'PAIA + Seguimiento'!BJ12</f>
        <v>No aplica para la presente actividad</v>
      </c>
      <c r="U4" s="100" t="str">
        <f>+'PAIA + Seguimiento'!BL12</f>
        <v>Ver: Trim I\AE</v>
      </c>
      <c r="V4" s="100" t="str">
        <f>+'PAIA + Seguimiento'!BM12</f>
        <v>Programado</v>
      </c>
      <c r="W4" s="100" t="str">
        <f t="shared" si="4"/>
        <v>No</v>
      </c>
      <c r="X4" s="100" t="str">
        <f t="shared" si="5"/>
        <v/>
      </c>
      <c r="Y4" s="100">
        <f>+'PAIA + Seguimiento'!BN12</f>
        <v>0</v>
      </c>
      <c r="Z4" s="100">
        <f>+'PAIA + Seguimiento'!BO12</f>
        <v>0</v>
      </c>
      <c r="AA4" s="100">
        <f>+'PAIA + Seguimiento'!BQ12</f>
        <v>0</v>
      </c>
      <c r="AB4" s="100" t="str">
        <f>+'PAIA + Seguimiento'!BR12</f>
        <v>Programado</v>
      </c>
      <c r="AC4" s="100" t="str">
        <f t="shared" si="6"/>
        <v>Si</v>
      </c>
      <c r="AD4" s="100">
        <f t="shared" si="7"/>
        <v>100</v>
      </c>
      <c r="AE4" s="100">
        <f>+'PAIA + Seguimiento'!BS12</f>
        <v>0</v>
      </c>
      <c r="AF4" s="100">
        <f>+'PAIA + Seguimiento'!BT12</f>
        <v>0</v>
      </c>
      <c r="AG4" s="100">
        <f>+'PAIA + Seguimiento'!BV12</f>
        <v>0</v>
      </c>
      <c r="AH4" s="100" t="str">
        <f>+'PAIA + Seguimiento'!BW12</f>
        <v>No programado</v>
      </c>
      <c r="AI4" s="100" t="str">
        <f t="shared" si="8"/>
        <v>No</v>
      </c>
      <c r="AJ4" s="100" t="str">
        <f t="shared" si="9"/>
        <v/>
      </c>
      <c r="AK4" s="100">
        <f>+'PAIA + Seguimiento'!BX12</f>
        <v>0</v>
      </c>
      <c r="AL4" s="100">
        <f>+'PAIA + Seguimiento'!BY12</f>
        <v>0</v>
      </c>
      <c r="AM4" s="100">
        <f>+'PAIA + Seguimiento'!CA12</f>
        <v>0</v>
      </c>
    </row>
    <row r="5" spans="1:198" x14ac:dyDescent="0.25">
      <c r="A5" s="100" t="str">
        <f>+'PAIA + Seguimiento'!B13</f>
        <v>Desarrollo Organizacional</v>
      </c>
      <c r="B5" s="100" t="str">
        <f>+'PAIA + Seguimiento'!D13</f>
        <v>Apropiar soluciones tecnológicas que mejoren la entrega de valor a los beneficiarios y grupos de interés</v>
      </c>
      <c r="C5" s="100" t="str">
        <f>+'PAIA + Seguimiento'!F13</f>
        <v xml:space="preserve">Fortalecer la capacidad operativa de la Gestión de TIC </v>
      </c>
      <c r="D5" s="100" t="str">
        <f>+'PAIA + Seguimiento'!G13</f>
        <v>Arquitectura Tecnológica de Referencia- ATR apropiada por la DGTIC</v>
      </c>
      <c r="E5" s="100" t="str">
        <f>+'PAIA + Seguimiento'!I13</f>
        <v>Diseñar, definir y apropiar una ATR por la DGTIC para toda la ADRES</v>
      </c>
      <c r="F5" s="100" t="str">
        <f>+'PAIA + Seguimiento'!K13</f>
        <v>Documentos de la ATR
Registro de actividades asociadas al uso y apropiación de la ATR</v>
      </c>
      <c r="G5" s="101">
        <f>+'PAIA + Seguimiento'!N13</f>
        <v>43891</v>
      </c>
      <c r="H5" s="101">
        <f>+'PAIA + Seguimiento'!O13</f>
        <v>44196</v>
      </c>
      <c r="I5" s="102">
        <f t="shared" si="1"/>
        <v>12</v>
      </c>
      <c r="J5" s="103">
        <f>+'PAIA + Seguimiento'!P13</f>
        <v>0</v>
      </c>
      <c r="K5" s="102">
        <f>+'PAIA + Seguimiento'!R13</f>
        <v>100</v>
      </c>
      <c r="L5" s="102" t="str">
        <f>+'PAIA + Seguimiento'!AZ13</f>
        <v>Dirección de Tecnologías de Información y Comunicaciones</v>
      </c>
      <c r="M5" s="102">
        <f t="shared" si="0"/>
        <v>0</v>
      </c>
      <c r="N5" s="100" t="str">
        <f>+'PAIA + Seguimiento'!BC13</f>
        <v>En desarrollo</v>
      </c>
      <c r="O5" s="100">
        <f>+'PAIA + Seguimiento'!BD13</f>
        <v>0</v>
      </c>
      <c r="P5" s="100" t="str">
        <f>+'PAIA + Seguimiento'!BH13</f>
        <v>Programado</v>
      </c>
      <c r="Q5" s="100" t="str">
        <f t="shared" si="2"/>
        <v>No</v>
      </c>
      <c r="R5" s="100" t="str">
        <f t="shared" si="3"/>
        <v/>
      </c>
      <c r="S5" s="100" t="str">
        <f>+'PAIA + Seguimiento'!BI13</f>
        <v>20200331. Desde 2019 y en el 1er trimestre se llevó a cabo la revisión y actualización de los diferentes procedimientos del grupo de Soporte de TI, dentro de estos documentos se encuentra el procedimiento de Gestión de Capacidad el cual será parte de la definición de la Arquitectura Tecnológica de Referencia- ATR.
Como evidencia, se relaciona el documento de este procedimiento que será publicado y socializado</v>
      </c>
      <c r="T5" s="100" t="str">
        <f>+'PAIA + Seguimiento'!BJ13</f>
        <v>Ninguna dentro del periodo</v>
      </c>
      <c r="U5" s="100" t="str">
        <f>+'PAIA + Seguimiento'!BL13</f>
        <v>Ver: Trim I\ATR</v>
      </c>
      <c r="V5" s="100" t="str">
        <f>+'PAIA + Seguimiento'!BM13</f>
        <v>Programado</v>
      </c>
      <c r="W5" s="100" t="str">
        <f t="shared" si="4"/>
        <v>No</v>
      </c>
      <c r="X5" s="100" t="str">
        <f t="shared" si="5"/>
        <v/>
      </c>
      <c r="Y5" s="100">
        <f>+'PAIA + Seguimiento'!BN13</f>
        <v>0</v>
      </c>
      <c r="Z5" s="100">
        <f>+'PAIA + Seguimiento'!BO13</f>
        <v>0</v>
      </c>
      <c r="AA5" s="100">
        <f>+'PAIA + Seguimiento'!BQ13</f>
        <v>0</v>
      </c>
      <c r="AB5" s="100" t="str">
        <f>+'PAIA + Seguimiento'!BR13</f>
        <v>Programado</v>
      </c>
      <c r="AC5" s="100" t="str">
        <f t="shared" si="6"/>
        <v>No</v>
      </c>
      <c r="AD5" s="100" t="str">
        <f t="shared" si="7"/>
        <v/>
      </c>
      <c r="AE5" s="100">
        <f>+'PAIA + Seguimiento'!BS13</f>
        <v>0</v>
      </c>
      <c r="AF5" s="100">
        <f>+'PAIA + Seguimiento'!BT13</f>
        <v>0</v>
      </c>
      <c r="AG5" s="100">
        <f>+'PAIA + Seguimiento'!BV13</f>
        <v>0</v>
      </c>
      <c r="AH5" s="100" t="str">
        <f>+'PAIA + Seguimiento'!BW13</f>
        <v>Programado</v>
      </c>
      <c r="AI5" s="100" t="str">
        <f t="shared" si="8"/>
        <v>Si</v>
      </c>
      <c r="AJ5" s="100">
        <f t="shared" si="9"/>
        <v>100</v>
      </c>
      <c r="AK5" s="100">
        <f>+'PAIA + Seguimiento'!BX13</f>
        <v>0</v>
      </c>
      <c r="AL5" s="100">
        <f>+'PAIA + Seguimiento'!BY13</f>
        <v>0</v>
      </c>
      <c r="AM5" s="100">
        <f>+'PAIA + Seguimiento'!CA13</f>
        <v>0</v>
      </c>
    </row>
    <row r="6" spans="1:198" x14ac:dyDescent="0.25">
      <c r="A6" s="100" t="str">
        <f>+'PAIA + Seguimiento'!B14</f>
        <v>Desarrollo Organizacional</v>
      </c>
      <c r="B6" s="100" t="str">
        <f>+'PAIA + Seguimiento'!D14</f>
        <v>Apropiar soluciones tecnológicas que mejoren la entrega de valor a los beneficiarios y grupos de interés</v>
      </c>
      <c r="C6" s="100" t="str">
        <f>+'PAIA + Seguimiento'!F14</f>
        <v xml:space="preserve">Fortalecer la capacidad operativa de la Gestión de TIC </v>
      </c>
      <c r="D6" s="100" t="str">
        <f>+'PAIA + Seguimiento'!G14</f>
        <v>Centro de datos fortalecido y mejorado</v>
      </c>
      <c r="E6" s="100" t="str">
        <f>+'PAIA + Seguimiento'!I14</f>
        <v>Realizar la contratación de nube privada para prestar servicio de nube privada</v>
      </c>
      <c r="F6" s="100" t="str">
        <f>+'PAIA + Seguimiento'!K14</f>
        <v>Contrato adjudicado
al nuevo proveedor de nube privada</v>
      </c>
      <c r="G6" s="101">
        <f>+'PAIA + Seguimiento'!N14</f>
        <v>43861</v>
      </c>
      <c r="H6" s="101">
        <f>+'PAIA + Seguimiento'!O14</f>
        <v>43982</v>
      </c>
      <c r="I6" s="102">
        <f t="shared" si="1"/>
        <v>5</v>
      </c>
      <c r="J6" s="103">
        <f>+'PAIA + Seguimiento'!P14</f>
        <v>0</v>
      </c>
      <c r="K6" s="102">
        <f>+'PAIA + Seguimiento'!R14</f>
        <v>60</v>
      </c>
      <c r="L6" s="102" t="str">
        <f>+'PAIA + Seguimiento'!AZ14</f>
        <v>Dirección de Tecnologías de Información y Comunicaciones</v>
      </c>
      <c r="M6" s="102">
        <f t="shared" si="0"/>
        <v>0</v>
      </c>
      <c r="N6" s="100" t="str">
        <f>+'PAIA + Seguimiento'!BC14</f>
        <v>En desarrollo</v>
      </c>
      <c r="O6" s="100">
        <f>+'PAIA + Seguimiento'!BD14</f>
        <v>0</v>
      </c>
      <c r="P6" s="100" t="str">
        <f>+'PAIA + Seguimiento'!BH14</f>
        <v>Programado</v>
      </c>
      <c r="Q6" s="100" t="str">
        <f t="shared" si="2"/>
        <v>No</v>
      </c>
      <c r="R6" s="100" t="str">
        <f t="shared" si="3"/>
        <v/>
      </c>
      <c r="S6" s="100" t="str">
        <f>+'PAIA + Seguimiento'!BI14</f>
        <v>20200331. Dentro del 1er trimestre se adelantó el proceso precontratual de Nube Privada; con corte al presente informe se finalizó la elaboración del simulador y documentos de estudios previos.
Como evidencia de las actividades realizadas se relaciona  correo electrónico enviado al Grupo Interno de Gestión de Contratación, indicando la urgencia del inicio del proceso (Se adjuntó en este: documentos de simulador y estudios previos)</v>
      </c>
      <c r="T6" s="100" t="str">
        <f>+'PAIA + Seguimiento'!BJ14</f>
        <v>Ninguna dentro del periodo</v>
      </c>
      <c r="U6" s="100" t="str">
        <f>+'PAIA + Seguimiento'!BL14</f>
        <v>Ver: Trim I\nubePrivada</v>
      </c>
      <c r="V6" s="100" t="str">
        <f>+'PAIA + Seguimiento'!BM14</f>
        <v>Programado</v>
      </c>
      <c r="W6" s="100" t="str">
        <f t="shared" si="4"/>
        <v>Si</v>
      </c>
      <c r="X6" s="100">
        <f t="shared" si="5"/>
        <v>60</v>
      </c>
      <c r="Y6" s="100">
        <f>+'PAIA + Seguimiento'!BN14</f>
        <v>0</v>
      </c>
      <c r="Z6" s="100">
        <f>+'PAIA + Seguimiento'!BO14</f>
        <v>0</v>
      </c>
      <c r="AA6" s="100">
        <f>+'PAIA + Seguimiento'!BQ14</f>
        <v>0</v>
      </c>
      <c r="AB6" s="100" t="str">
        <f>+'PAIA + Seguimiento'!BR14</f>
        <v>No programado</v>
      </c>
      <c r="AC6" s="100" t="str">
        <f t="shared" si="6"/>
        <v>No</v>
      </c>
      <c r="AD6" s="100" t="str">
        <f t="shared" si="7"/>
        <v/>
      </c>
      <c r="AE6" s="100">
        <f>+'PAIA + Seguimiento'!BS14</f>
        <v>0</v>
      </c>
      <c r="AF6" s="100">
        <f>+'PAIA + Seguimiento'!BT14</f>
        <v>0</v>
      </c>
      <c r="AG6" s="100">
        <f>+'PAIA + Seguimiento'!BV14</f>
        <v>0</v>
      </c>
      <c r="AH6" s="100" t="str">
        <f>+'PAIA + Seguimiento'!BW14</f>
        <v>No programado</v>
      </c>
      <c r="AI6" s="100" t="str">
        <f t="shared" si="8"/>
        <v>No</v>
      </c>
      <c r="AJ6" s="100" t="str">
        <f t="shared" si="9"/>
        <v/>
      </c>
      <c r="AK6" s="100">
        <f>+'PAIA + Seguimiento'!BX14</f>
        <v>0</v>
      </c>
      <c r="AL6" s="100">
        <f>+'PAIA + Seguimiento'!BY14</f>
        <v>0</v>
      </c>
      <c r="AM6" s="100">
        <f>+'PAIA + Seguimiento'!CA14</f>
        <v>0</v>
      </c>
    </row>
    <row r="7" spans="1:198" x14ac:dyDescent="0.25">
      <c r="A7" s="100" t="str">
        <f>+'PAIA + Seguimiento'!B15</f>
        <v>Desarrollo Organizacional</v>
      </c>
      <c r="B7" s="100" t="str">
        <f>+'PAIA + Seguimiento'!D15</f>
        <v>Apropiar soluciones tecnológicas que mejoren la entrega de valor a los beneficiarios y grupos de interés</v>
      </c>
      <c r="C7" s="100" t="str">
        <f>+'PAIA + Seguimiento'!F15</f>
        <v xml:space="preserve">Fortalecer la capacidad operativa de la Gestión de TIC </v>
      </c>
      <c r="D7" s="100" t="str">
        <f>+'PAIA + Seguimiento'!G15</f>
        <v>Centro de datos fortalecido y mejorado</v>
      </c>
      <c r="E7" s="100" t="str">
        <f>+'PAIA + Seguimiento'!I15</f>
        <v>realizar migración al nuevo proveedor de nube privada.</v>
      </c>
      <c r="F7" s="100" t="str">
        <f>+'PAIA + Seguimiento'!K15</f>
        <v>Informe de migración e infraestructura instalada</v>
      </c>
      <c r="G7" s="101">
        <f>+'PAIA + Seguimiento'!N15</f>
        <v>43907</v>
      </c>
      <c r="H7" s="101">
        <f>+'PAIA + Seguimiento'!O15</f>
        <v>44043</v>
      </c>
      <c r="I7" s="102">
        <f t="shared" si="1"/>
        <v>7</v>
      </c>
      <c r="J7" s="103">
        <f>+'PAIA + Seguimiento'!P15</f>
        <v>0</v>
      </c>
      <c r="K7" s="102">
        <f>+'PAIA + Seguimiento'!R15</f>
        <v>40</v>
      </c>
      <c r="L7" s="102" t="str">
        <f>+'PAIA + Seguimiento'!AZ15</f>
        <v>Dirección de Tecnologías de Información y Comunicaciones</v>
      </c>
      <c r="M7" s="102">
        <f t="shared" si="0"/>
        <v>0</v>
      </c>
      <c r="N7" s="100" t="str">
        <f>+'PAIA + Seguimiento'!BC15</f>
        <v>En desarrollo</v>
      </c>
      <c r="O7" s="100">
        <f>+'PAIA + Seguimiento'!BD15</f>
        <v>0</v>
      </c>
      <c r="P7" s="100" t="str">
        <f>+'PAIA + Seguimiento'!BH15</f>
        <v>Programado</v>
      </c>
      <c r="Q7" s="100" t="str">
        <f t="shared" si="2"/>
        <v>No</v>
      </c>
      <c r="R7" s="100" t="str">
        <f t="shared" si="3"/>
        <v/>
      </c>
      <c r="S7" s="100" t="str">
        <f>+'PAIA + Seguimiento'!BI15</f>
        <v>20200331. Dentro del 1er trimestre se adelantó el proceso precontratual de Nube Privada; con corte al presente informe se finalizó la elaboración del simulador y documentos de estudios previos.
Esta actividad iniciará una vez sea adjudicado el contrato de Nube privada</v>
      </c>
      <c r="T7" s="100" t="str">
        <f>+'PAIA + Seguimiento'!BJ15</f>
        <v>Ninguna dentro del periodo</v>
      </c>
      <c r="U7" s="100" t="str">
        <f>+'PAIA + Seguimiento'!BL15</f>
        <v>No aplica para el presente seguimiento</v>
      </c>
      <c r="V7" s="100" t="str">
        <f>+'PAIA + Seguimiento'!BM15</f>
        <v>Programado</v>
      </c>
      <c r="W7" s="100" t="str">
        <f t="shared" si="4"/>
        <v>No</v>
      </c>
      <c r="X7" s="100" t="str">
        <f t="shared" si="5"/>
        <v/>
      </c>
      <c r="Y7" s="100">
        <f>+'PAIA + Seguimiento'!BN15</f>
        <v>0</v>
      </c>
      <c r="Z7" s="100">
        <f>+'PAIA + Seguimiento'!BO15</f>
        <v>0</v>
      </c>
      <c r="AA7" s="100">
        <f>+'PAIA + Seguimiento'!BQ15</f>
        <v>0</v>
      </c>
      <c r="AB7" s="100" t="str">
        <f>+'PAIA + Seguimiento'!BR15</f>
        <v>Programado</v>
      </c>
      <c r="AC7" s="100" t="str">
        <f t="shared" si="6"/>
        <v>Si</v>
      </c>
      <c r="AD7" s="100">
        <f t="shared" si="7"/>
        <v>40</v>
      </c>
      <c r="AE7" s="100">
        <f>+'PAIA + Seguimiento'!BS15</f>
        <v>0</v>
      </c>
      <c r="AF7" s="100">
        <f>+'PAIA + Seguimiento'!BT15</f>
        <v>0</v>
      </c>
      <c r="AG7" s="100">
        <f>+'PAIA + Seguimiento'!BV15</f>
        <v>0</v>
      </c>
      <c r="AH7" s="100" t="str">
        <f>+'PAIA + Seguimiento'!BW15</f>
        <v>No programado</v>
      </c>
      <c r="AI7" s="100" t="str">
        <f t="shared" si="8"/>
        <v>No</v>
      </c>
      <c r="AJ7" s="100" t="str">
        <f t="shared" si="9"/>
        <v/>
      </c>
      <c r="AK7" s="100">
        <f>+'PAIA + Seguimiento'!BX15</f>
        <v>0</v>
      </c>
      <c r="AL7" s="100">
        <f>+'PAIA + Seguimiento'!BY15</f>
        <v>0</v>
      </c>
      <c r="AM7" s="100">
        <f>+'PAIA + Seguimiento'!CA15</f>
        <v>0</v>
      </c>
    </row>
    <row r="8" spans="1:198" x14ac:dyDescent="0.25">
      <c r="A8" s="100" t="str">
        <f>+'PAIA + Seguimiento'!B16</f>
        <v>Desarrollo Organizacional</v>
      </c>
      <c r="B8" s="100" t="str">
        <f>+'PAIA + Seguimiento'!D16</f>
        <v>Apropiar soluciones tecnológicas que mejoren la entrega de valor a los beneficiarios y grupos de interés</v>
      </c>
      <c r="C8" s="100" t="str">
        <f>+'PAIA + Seguimiento'!F16</f>
        <v xml:space="preserve">Fortalecer la capacidad operativa de la Gestión de TIC </v>
      </c>
      <c r="D8" s="100" t="str">
        <f>+'PAIA + Seguimiento'!G16</f>
        <v>DRP ajustado</v>
      </c>
      <c r="E8" s="100" t="str">
        <f>+'PAIA + Seguimiento'!I16</f>
        <v>Fortalecer la gestión de riesgos asociados a servicios tecnológicos al revisar y ajustar el Plan de Recuperación de Desastres - DRP</v>
      </c>
      <c r="F8" s="100" t="str">
        <f>+'PAIA + Seguimiento'!K16</f>
        <v>DRP ajustado</v>
      </c>
      <c r="G8" s="101">
        <f>+'PAIA + Seguimiento'!N16</f>
        <v>44049</v>
      </c>
      <c r="H8" s="101">
        <f>+'PAIA + Seguimiento'!O16</f>
        <v>44160</v>
      </c>
      <c r="I8" s="102">
        <f t="shared" si="1"/>
        <v>11</v>
      </c>
      <c r="J8" s="103">
        <f>+'PAIA + Seguimiento'!P16</f>
        <v>0</v>
      </c>
      <c r="K8" s="102">
        <f>+'PAIA + Seguimiento'!R16</f>
        <v>100</v>
      </c>
      <c r="L8" s="102" t="str">
        <f>+'PAIA + Seguimiento'!AZ16</f>
        <v>Dirección de Tecnologías de Información y Comunicaciones</v>
      </c>
      <c r="M8" s="102">
        <f t="shared" si="0"/>
        <v>0</v>
      </c>
      <c r="N8" s="100" t="str">
        <f>+'PAIA + Seguimiento'!BC16</f>
        <v>Nueva</v>
      </c>
      <c r="O8" s="100">
        <f>+'PAIA + Seguimiento'!BD16</f>
        <v>0</v>
      </c>
      <c r="P8" s="100" t="str">
        <f>+'PAIA + Seguimiento'!BH16</f>
        <v>No programado</v>
      </c>
      <c r="Q8" s="100" t="str">
        <f t="shared" si="2"/>
        <v>No</v>
      </c>
      <c r="R8" s="100" t="str">
        <f t="shared" si="3"/>
        <v/>
      </c>
      <c r="S8" s="100">
        <f>+'PAIA + Seguimiento'!BI16</f>
        <v>0</v>
      </c>
      <c r="T8" s="100">
        <f>+'PAIA + Seguimiento'!BJ16</f>
        <v>0</v>
      </c>
      <c r="U8" s="100">
        <f>+'PAIA + Seguimiento'!BL16</f>
        <v>0</v>
      </c>
      <c r="V8" s="100" t="str">
        <f>+'PAIA + Seguimiento'!BM16</f>
        <v>No programado</v>
      </c>
      <c r="W8" s="100" t="str">
        <f t="shared" si="4"/>
        <v>No</v>
      </c>
      <c r="X8" s="100" t="str">
        <f t="shared" si="5"/>
        <v/>
      </c>
      <c r="Y8" s="100">
        <f>+'PAIA + Seguimiento'!BN16</f>
        <v>0</v>
      </c>
      <c r="Z8" s="100">
        <f>+'PAIA + Seguimiento'!BO16</f>
        <v>0</v>
      </c>
      <c r="AA8" s="100">
        <f>+'PAIA + Seguimiento'!BQ16</f>
        <v>0</v>
      </c>
      <c r="AB8" s="100" t="str">
        <f>+'PAIA + Seguimiento'!BR16</f>
        <v>Programado</v>
      </c>
      <c r="AC8" s="100" t="str">
        <f t="shared" si="6"/>
        <v>No</v>
      </c>
      <c r="AD8" s="100" t="str">
        <f t="shared" si="7"/>
        <v/>
      </c>
      <c r="AE8" s="100">
        <f>+'PAIA + Seguimiento'!BS16</f>
        <v>0</v>
      </c>
      <c r="AF8" s="100">
        <f>+'PAIA + Seguimiento'!BT16</f>
        <v>0</v>
      </c>
      <c r="AG8" s="100">
        <f>+'PAIA + Seguimiento'!BV16</f>
        <v>0</v>
      </c>
      <c r="AH8" s="100" t="str">
        <f>+'PAIA + Seguimiento'!BW16</f>
        <v>Programado</v>
      </c>
      <c r="AI8" s="100" t="str">
        <f t="shared" si="8"/>
        <v>Si</v>
      </c>
      <c r="AJ8" s="100">
        <f t="shared" si="9"/>
        <v>100</v>
      </c>
      <c r="AK8" s="100">
        <f>+'PAIA + Seguimiento'!BX16</f>
        <v>0</v>
      </c>
      <c r="AL8" s="100">
        <f>+'PAIA + Seguimiento'!BY16</f>
        <v>0</v>
      </c>
      <c r="AM8" s="100">
        <f>+'PAIA + Seguimiento'!CA16</f>
        <v>0</v>
      </c>
    </row>
    <row r="9" spans="1:198" x14ac:dyDescent="0.25">
      <c r="A9" s="100" t="str">
        <f>+'PAIA + Seguimiento'!B17</f>
        <v>Desarrollo Organizacional</v>
      </c>
      <c r="B9" s="100" t="str">
        <f>+'PAIA + Seguimiento'!D17</f>
        <v>Apropiar soluciones tecnológicas que mejoren la entrega de valor a los beneficiarios y grupos de interés</v>
      </c>
      <c r="C9" s="100" t="str">
        <f>+'PAIA + Seguimiento'!F17</f>
        <v xml:space="preserve">Fortalecer la capacidad operativa de la Gestión de TIC </v>
      </c>
      <c r="D9" s="100" t="str">
        <f>+'PAIA + Seguimiento'!G17</f>
        <v>Fortalecimiento del MSPI</v>
      </c>
      <c r="E9" s="100" t="str">
        <f>+'PAIA + Seguimiento'!I17</f>
        <v>Fortalecer la gestión de riesgos asociados a servicios tecnológicos al implementar las acciones requeridas para cerrar las brechas en el MSPI identificadas a través de la herramienta de diagnóstico de MinTIC</v>
      </c>
      <c r="F9" s="100" t="str">
        <f>+'PAIA + Seguimiento'!K17</f>
        <v>Declaración de aplicabilidad  evaluada con su plan de implementación</v>
      </c>
      <c r="G9" s="101">
        <f>+'PAIA + Seguimiento'!N17</f>
        <v>44007</v>
      </c>
      <c r="H9" s="101">
        <f>+'PAIA + Seguimiento'!O17</f>
        <v>44093</v>
      </c>
      <c r="I9" s="102">
        <f t="shared" si="1"/>
        <v>9</v>
      </c>
      <c r="J9" s="103">
        <f>+'PAIA + Seguimiento'!P17</f>
        <v>0</v>
      </c>
      <c r="K9" s="102">
        <f>+'PAIA + Seguimiento'!R17</f>
        <v>100</v>
      </c>
      <c r="L9" s="102" t="str">
        <f>+'PAIA + Seguimiento'!AZ17</f>
        <v>Dirección de Tecnologías de Información y Comunicaciones</v>
      </c>
      <c r="M9" s="102">
        <f t="shared" si="0"/>
        <v>0</v>
      </c>
      <c r="N9" s="100" t="str">
        <f>+'PAIA + Seguimiento'!BC17</f>
        <v>Nueva</v>
      </c>
      <c r="O9" s="100">
        <f>+'PAIA + Seguimiento'!BD17</f>
        <v>0</v>
      </c>
      <c r="P9" s="100" t="str">
        <f>+'PAIA + Seguimiento'!BH17</f>
        <v>No programado</v>
      </c>
      <c r="Q9" s="100" t="str">
        <f t="shared" si="2"/>
        <v>No</v>
      </c>
      <c r="R9" s="100" t="str">
        <f t="shared" si="3"/>
        <v/>
      </c>
      <c r="S9" s="100">
        <f>+'PAIA + Seguimiento'!BI17</f>
        <v>0</v>
      </c>
      <c r="T9" s="100">
        <f>+'PAIA + Seguimiento'!BJ17</f>
        <v>0</v>
      </c>
      <c r="U9" s="100">
        <f>+'PAIA + Seguimiento'!BL17</f>
        <v>0</v>
      </c>
      <c r="V9" s="100" t="str">
        <f>+'PAIA + Seguimiento'!BM17</f>
        <v>Programado</v>
      </c>
      <c r="W9" s="100" t="str">
        <f t="shared" si="4"/>
        <v>No</v>
      </c>
      <c r="X9" s="100" t="str">
        <f t="shared" si="5"/>
        <v/>
      </c>
      <c r="Y9" s="100">
        <f>+'PAIA + Seguimiento'!BN17</f>
        <v>0</v>
      </c>
      <c r="Z9" s="100">
        <f>+'PAIA + Seguimiento'!BO17</f>
        <v>0</v>
      </c>
      <c r="AA9" s="100">
        <f>+'PAIA + Seguimiento'!BQ17</f>
        <v>0</v>
      </c>
      <c r="AB9" s="100" t="str">
        <f>+'PAIA + Seguimiento'!BR17</f>
        <v>Programado</v>
      </c>
      <c r="AC9" s="100" t="str">
        <f t="shared" si="6"/>
        <v>Si</v>
      </c>
      <c r="AD9" s="100">
        <f t="shared" si="7"/>
        <v>100</v>
      </c>
      <c r="AE9" s="100">
        <f>+'PAIA + Seguimiento'!BS17</f>
        <v>0</v>
      </c>
      <c r="AF9" s="100">
        <f>+'PAIA + Seguimiento'!BT17</f>
        <v>0</v>
      </c>
      <c r="AG9" s="100">
        <f>+'PAIA + Seguimiento'!BV17</f>
        <v>0</v>
      </c>
      <c r="AH9" s="100" t="str">
        <f>+'PAIA + Seguimiento'!BW17</f>
        <v>No programado</v>
      </c>
      <c r="AI9" s="100" t="str">
        <f t="shared" si="8"/>
        <v>No</v>
      </c>
      <c r="AJ9" s="100" t="str">
        <f t="shared" si="9"/>
        <v/>
      </c>
      <c r="AK9" s="100">
        <f>+'PAIA + Seguimiento'!BX17</f>
        <v>0</v>
      </c>
      <c r="AL9" s="100">
        <f>+'PAIA + Seguimiento'!BY17</f>
        <v>0</v>
      </c>
      <c r="AM9" s="100">
        <f>+'PAIA + Seguimiento'!CA17</f>
        <v>0</v>
      </c>
    </row>
    <row r="10" spans="1:198" x14ac:dyDescent="0.25">
      <c r="A10" s="100" t="str">
        <f>+'PAIA + Seguimiento'!B18</f>
        <v>Desarrollo Organizacional</v>
      </c>
      <c r="B10" s="100" t="str">
        <f>+'PAIA + Seguimiento'!D18</f>
        <v>Apropiar soluciones tecnológicas que mejoren la entrega de valor a los beneficiarios y grupos de interés</v>
      </c>
      <c r="C10" s="100" t="str">
        <f>+'PAIA + Seguimiento'!F18</f>
        <v xml:space="preserve">Fortalecer la capacidad operativa de la Gestión de TIC </v>
      </c>
      <c r="D10" s="100" t="str">
        <f>+'PAIA + Seguimiento'!G18</f>
        <v>Herramientas de auditoria al acceso a los datos y de DLP implementadas en una fase inicial.</v>
      </c>
      <c r="E10" s="100" t="str">
        <f>+'PAIA + Seguimiento'!I18</f>
        <v>Fortalecer la gestión de riesgos asociados a servicios tecnológicos con la implementación de un mecanismo de auditoria al acceso de los datos y uno de previsión de perdida o fuga de datos (DLP)</v>
      </c>
      <c r="F10" s="100" t="str">
        <f>+'PAIA + Seguimiento'!K18</f>
        <v>Mecanismo de auditoria al acceso de los datos en operación
Mecanismo de prevención de fuga o perdida de datos (DLP)</v>
      </c>
      <c r="G10" s="101">
        <f>+'PAIA + Seguimiento'!N18</f>
        <v>43892</v>
      </c>
      <c r="H10" s="101">
        <f>+'PAIA + Seguimiento'!O18</f>
        <v>44074</v>
      </c>
      <c r="I10" s="102">
        <f t="shared" si="1"/>
        <v>8</v>
      </c>
      <c r="J10" s="103">
        <f>+'PAIA + Seguimiento'!P18</f>
        <v>0</v>
      </c>
      <c r="K10" s="102">
        <f>+'PAIA + Seguimiento'!R18</f>
        <v>100</v>
      </c>
      <c r="L10" s="102" t="str">
        <f>+'PAIA + Seguimiento'!AZ18</f>
        <v>Dirección de Tecnologías de Información y Comunicaciones</v>
      </c>
      <c r="M10" s="102">
        <f t="shared" si="0"/>
        <v>0</v>
      </c>
      <c r="N10" s="100" t="str">
        <f>+'PAIA + Seguimiento'!BC18</f>
        <v>En desarrollo</v>
      </c>
      <c r="O10" s="100">
        <f>+'PAIA + Seguimiento'!BD18</f>
        <v>0</v>
      </c>
      <c r="P10" s="100" t="str">
        <f>+'PAIA + Seguimiento'!BH18</f>
        <v>Programado</v>
      </c>
      <c r="Q10" s="100" t="str">
        <f t="shared" si="2"/>
        <v>No</v>
      </c>
      <c r="R10" s="100" t="str">
        <f t="shared" si="3"/>
        <v/>
      </c>
      <c r="S10" s="100" t="str">
        <f>+'PAIA + Seguimiento'!BI18</f>
        <v>20200331. En este trimestre se ha realizado revisión de diferentes soluciones técnicas frente al mecanismo de auditoria al acceso de los datos en operación, para lo cual a manera de borrador se cuenta con documentos relacionados a las especificaciones ténicas para iniciar solicitud de información a proveedor conforme lo definido dentro del Manual de Contratación de la ADRES.</v>
      </c>
      <c r="T10" s="100" t="str">
        <f>+'PAIA + Seguimiento'!BJ18</f>
        <v>Ninguna dentro del periodo</v>
      </c>
      <c r="U10" s="100" t="str">
        <f>+'PAIA + Seguimiento'!BL18</f>
        <v>Ver: Trim I\UsuariosPrivilegiados</v>
      </c>
      <c r="V10" s="100" t="str">
        <f>+'PAIA + Seguimiento'!BM18</f>
        <v>Programado</v>
      </c>
      <c r="W10" s="100" t="str">
        <f t="shared" si="4"/>
        <v>No</v>
      </c>
      <c r="X10" s="100" t="str">
        <f t="shared" si="5"/>
        <v/>
      </c>
      <c r="Y10" s="100">
        <f>+'PAIA + Seguimiento'!BN18</f>
        <v>0</v>
      </c>
      <c r="Z10" s="100">
        <f>+'PAIA + Seguimiento'!BO18</f>
        <v>0</v>
      </c>
      <c r="AA10" s="100">
        <f>+'PAIA + Seguimiento'!BQ18</f>
        <v>0</v>
      </c>
      <c r="AB10" s="100" t="str">
        <f>+'PAIA + Seguimiento'!BR18</f>
        <v>Programado</v>
      </c>
      <c r="AC10" s="100" t="str">
        <f t="shared" si="6"/>
        <v>Si</v>
      </c>
      <c r="AD10" s="100">
        <f t="shared" si="7"/>
        <v>100</v>
      </c>
      <c r="AE10" s="100">
        <f>+'PAIA + Seguimiento'!BS18</f>
        <v>0</v>
      </c>
      <c r="AF10" s="100">
        <f>+'PAIA + Seguimiento'!BT18</f>
        <v>0</v>
      </c>
      <c r="AG10" s="100">
        <f>+'PAIA + Seguimiento'!BV18</f>
        <v>0</v>
      </c>
      <c r="AH10" s="100" t="str">
        <f>+'PAIA + Seguimiento'!BW18</f>
        <v>No programado</v>
      </c>
      <c r="AI10" s="100" t="str">
        <f t="shared" si="8"/>
        <v>No</v>
      </c>
      <c r="AJ10" s="100" t="str">
        <f t="shared" si="9"/>
        <v/>
      </c>
      <c r="AK10" s="100">
        <f>+'PAIA + Seguimiento'!BX18</f>
        <v>0</v>
      </c>
      <c r="AL10" s="100">
        <f>+'PAIA + Seguimiento'!BY18</f>
        <v>0</v>
      </c>
      <c r="AM10" s="100">
        <f>+'PAIA + Seguimiento'!CA18</f>
        <v>0</v>
      </c>
    </row>
    <row r="11" spans="1:198" x14ac:dyDescent="0.25">
      <c r="A11" s="100" t="str">
        <f>+'PAIA + Seguimiento'!B19</f>
        <v>Desarrollo Organizacional</v>
      </c>
      <c r="B11" s="100" t="str">
        <f>+'PAIA + Seguimiento'!D19</f>
        <v>Apropiar soluciones tecnológicas que mejoren la entrega de valor a los beneficiarios y grupos de interés</v>
      </c>
      <c r="C11" s="100" t="str">
        <f>+'PAIA + Seguimiento'!F19</f>
        <v xml:space="preserve">Fortalecer la capacidad operativa de la Gestión de TIC </v>
      </c>
      <c r="D11" s="100" t="str">
        <f>+'PAIA + Seguimiento'!G19</f>
        <v>Plan Estratégico de Tecnologías de la Información y las Comunicaciones gestionado.</v>
      </c>
      <c r="E11" s="100" t="str">
        <f>+'PAIA + Seguimiento'!I19</f>
        <v>Realizar el seguimiento a la ejecución del PETI</v>
      </c>
      <c r="F11" s="100" t="str">
        <f>+'PAIA + Seguimiento'!K19</f>
        <v>2 Informes de seguimiento y ejecución.</v>
      </c>
      <c r="G11" s="101">
        <f>+'PAIA + Seguimiento'!N19</f>
        <v>43831</v>
      </c>
      <c r="H11" s="101">
        <f>+'PAIA + Seguimiento'!O19</f>
        <v>44196</v>
      </c>
      <c r="I11" s="102">
        <f t="shared" si="1"/>
        <v>12</v>
      </c>
      <c r="J11" s="103">
        <f>+'PAIA + Seguimiento'!P19</f>
        <v>0</v>
      </c>
      <c r="K11" s="102">
        <f>+'PAIA + Seguimiento'!R19</f>
        <v>100</v>
      </c>
      <c r="L11" s="102" t="str">
        <f>+'PAIA + Seguimiento'!AZ19</f>
        <v>Dirección de Tecnologías de Información y Comunicaciones</v>
      </c>
      <c r="M11" s="102">
        <f t="shared" si="0"/>
        <v>0</v>
      </c>
      <c r="N11" s="100" t="str">
        <f>+'PAIA + Seguimiento'!BC19</f>
        <v>En desarrollo</v>
      </c>
      <c r="O11" s="100">
        <f>+'PAIA + Seguimiento'!BD19</f>
        <v>0</v>
      </c>
      <c r="P11" s="100" t="str">
        <f>+'PAIA + Seguimiento'!BH19</f>
        <v>Programado</v>
      </c>
      <c r="Q11" s="100" t="str">
        <f t="shared" si="2"/>
        <v>No</v>
      </c>
      <c r="R11" s="100" t="str">
        <f t="shared" si="3"/>
        <v/>
      </c>
      <c r="S11" s="100" t="str">
        <f>+'PAIA + Seguimiento'!BI19</f>
        <v>2020331:Se solicitó la  modificación de la actividad  Realizar informes trimestrales de seguimiento a la implementación y ejecución del PETI a Realizar informes semestrales de seguimiento a la implementación y ejecución del PETI, teniendo en cuenta que al ser la primera versión del PETI, y los proyectos se están empezando a ejecutar.</v>
      </c>
      <c r="T11" s="100" t="str">
        <f>+'PAIA + Seguimiento'!BJ19</f>
        <v>Ninguna dentro del periodo</v>
      </c>
      <c r="U11" s="100" t="str">
        <f>+'PAIA + Seguimiento'!BL19</f>
        <v>Ver: Trim I\PETI_informes</v>
      </c>
      <c r="V11" s="100" t="str">
        <f>+'PAIA + Seguimiento'!BM19</f>
        <v>Programado</v>
      </c>
      <c r="W11" s="100" t="str">
        <f t="shared" si="4"/>
        <v>No</v>
      </c>
      <c r="X11" s="100" t="str">
        <f t="shared" si="5"/>
        <v/>
      </c>
      <c r="Y11" s="100">
        <f>+'PAIA + Seguimiento'!BN19</f>
        <v>0</v>
      </c>
      <c r="Z11" s="100">
        <f>+'PAIA + Seguimiento'!BO19</f>
        <v>0</v>
      </c>
      <c r="AA11" s="100">
        <f>+'PAIA + Seguimiento'!BQ19</f>
        <v>0</v>
      </c>
      <c r="AB11" s="100" t="str">
        <f>+'PAIA + Seguimiento'!BR19</f>
        <v>Programado</v>
      </c>
      <c r="AC11" s="100" t="str">
        <f t="shared" si="6"/>
        <v>No</v>
      </c>
      <c r="AD11" s="100" t="str">
        <f t="shared" si="7"/>
        <v/>
      </c>
      <c r="AE11" s="100">
        <f>+'PAIA + Seguimiento'!BS19</f>
        <v>0</v>
      </c>
      <c r="AF11" s="100">
        <f>+'PAIA + Seguimiento'!BT19</f>
        <v>0</v>
      </c>
      <c r="AG11" s="100">
        <f>+'PAIA + Seguimiento'!BV19</f>
        <v>0</v>
      </c>
      <c r="AH11" s="100" t="str">
        <f>+'PAIA + Seguimiento'!BW19</f>
        <v>Programado</v>
      </c>
      <c r="AI11" s="100" t="str">
        <f t="shared" si="8"/>
        <v>Si</v>
      </c>
      <c r="AJ11" s="100">
        <f t="shared" si="9"/>
        <v>100</v>
      </c>
      <c r="AK11" s="100">
        <f>+'PAIA + Seguimiento'!BX19</f>
        <v>0</v>
      </c>
      <c r="AL11" s="100">
        <f>+'PAIA + Seguimiento'!BY19</f>
        <v>0</v>
      </c>
      <c r="AM11" s="100">
        <f>+'PAIA + Seguimiento'!CA19</f>
        <v>0</v>
      </c>
    </row>
    <row r="12" spans="1:198" x14ac:dyDescent="0.25">
      <c r="A12" s="100" t="str">
        <f>+'PAIA + Seguimiento'!B20</f>
        <v>Desarrollo Organizacional</v>
      </c>
      <c r="B12" s="100" t="str">
        <f>+'PAIA + Seguimiento'!D20</f>
        <v>Apropiar soluciones tecnológicas que mejoren la entrega de valor a los beneficiarios y grupos de interés</v>
      </c>
      <c r="C12" s="100" t="str">
        <f>+'PAIA + Seguimiento'!F20</f>
        <v xml:space="preserve">Fortalecer la capacidad operativa de la Gestión de TIC </v>
      </c>
      <c r="D12" s="100" t="str">
        <f>+'PAIA + Seguimiento'!G20</f>
        <v>Plataforma Tecnológica Sistemas operativos y bases de datos actualizada a última versión estable.</v>
      </c>
      <c r="E12" s="100" t="str">
        <f>+'PAIA + Seguimiento'!I20</f>
        <v>Actualizar a últimas versiones de la plataforma tecnológica (software base)</v>
      </c>
      <c r="F12" s="100" t="str">
        <f>+'PAIA + Seguimiento'!K20</f>
        <v>Informe de migración a y plataforma tecnológica operando en última versión estable.</v>
      </c>
      <c r="G12" s="101">
        <f>+'PAIA + Seguimiento'!N20</f>
        <v>43891</v>
      </c>
      <c r="H12" s="101">
        <f>+'PAIA + Seguimiento'!O20</f>
        <v>44196</v>
      </c>
      <c r="I12" s="102">
        <f t="shared" si="1"/>
        <v>12</v>
      </c>
      <c r="J12" s="103">
        <f>+'PAIA + Seguimiento'!P20</f>
        <v>0</v>
      </c>
      <c r="K12" s="102">
        <f>+'PAIA + Seguimiento'!R20</f>
        <v>100</v>
      </c>
      <c r="L12" s="102" t="str">
        <f>+'PAIA + Seguimiento'!AZ20</f>
        <v>Dirección de Tecnologías de Información y Comunicaciones</v>
      </c>
      <c r="M12" s="102">
        <f t="shared" si="0"/>
        <v>0</v>
      </c>
      <c r="N12" s="100" t="str">
        <f>+'PAIA + Seguimiento'!BC20</f>
        <v>En desarrollo</v>
      </c>
      <c r="O12" s="100">
        <f>+'PAIA + Seguimiento'!BD20</f>
        <v>0</v>
      </c>
      <c r="P12" s="100" t="str">
        <f>+'PAIA + Seguimiento'!BH20</f>
        <v>Programado</v>
      </c>
      <c r="Q12" s="100" t="str">
        <f t="shared" si="2"/>
        <v>No</v>
      </c>
      <c r="R12" s="100" t="str">
        <f t="shared" si="3"/>
        <v/>
      </c>
      <c r="S12" s="100" t="str">
        <f>+'PAIA + Seguimiento'!BI20</f>
        <v>20200331. Teniendo en cuenta que el Centro de Datos será cambiado (ver actividad: "Realizar la contratación de nube privada para prestar servicio de nube privada").  Con el fin de cumplir la necesidad expuesta en la presente actividad dentro de los requerimientos técnicos asociados en el proceso contractual se incluyo que el proveedor debe cumplir con licenciamiento de Sistema Operativo y Motor de Base de Datos a últimas vesiones.
Esta actividad iniciará una vez sea adjudicado el contrato de Nube privada</v>
      </c>
      <c r="T12" s="100" t="str">
        <f>+'PAIA + Seguimiento'!BJ20</f>
        <v>Ninguna dentro del periodo</v>
      </c>
      <c r="U12" s="100" t="str">
        <f>+'PAIA + Seguimiento'!BL20</f>
        <v>Ver: Trim I\nubePrivada</v>
      </c>
      <c r="V12" s="100" t="str">
        <f>+'PAIA + Seguimiento'!BM20</f>
        <v>Programado</v>
      </c>
      <c r="W12" s="100" t="str">
        <f t="shared" si="4"/>
        <v>No</v>
      </c>
      <c r="X12" s="100" t="str">
        <f t="shared" si="5"/>
        <v/>
      </c>
      <c r="Y12" s="100">
        <f>+'PAIA + Seguimiento'!BN20</f>
        <v>0</v>
      </c>
      <c r="Z12" s="100">
        <f>+'PAIA + Seguimiento'!BO20</f>
        <v>0</v>
      </c>
      <c r="AA12" s="100">
        <f>+'PAIA + Seguimiento'!BQ20</f>
        <v>0</v>
      </c>
      <c r="AB12" s="100" t="str">
        <f>+'PAIA + Seguimiento'!BR20</f>
        <v>Programado</v>
      </c>
      <c r="AC12" s="100" t="str">
        <f t="shared" si="6"/>
        <v>No</v>
      </c>
      <c r="AD12" s="100" t="str">
        <f t="shared" si="7"/>
        <v/>
      </c>
      <c r="AE12" s="100">
        <f>+'PAIA + Seguimiento'!BS20</f>
        <v>0</v>
      </c>
      <c r="AF12" s="100">
        <f>+'PAIA + Seguimiento'!BT20</f>
        <v>0</v>
      </c>
      <c r="AG12" s="100">
        <f>+'PAIA + Seguimiento'!BV20</f>
        <v>0</v>
      </c>
      <c r="AH12" s="100" t="str">
        <f>+'PAIA + Seguimiento'!BW20</f>
        <v>Programado</v>
      </c>
      <c r="AI12" s="100" t="str">
        <f t="shared" si="8"/>
        <v>Si</v>
      </c>
      <c r="AJ12" s="100">
        <f t="shared" si="9"/>
        <v>100</v>
      </c>
      <c r="AK12" s="100">
        <f>+'PAIA + Seguimiento'!BX20</f>
        <v>0</v>
      </c>
      <c r="AL12" s="100">
        <f>+'PAIA + Seguimiento'!BY20</f>
        <v>0</v>
      </c>
      <c r="AM12" s="100">
        <f>+'PAIA + Seguimiento'!CA20</f>
        <v>0</v>
      </c>
    </row>
    <row r="13" spans="1:198" x14ac:dyDescent="0.25">
      <c r="A13" s="100" t="str">
        <f>+'PAIA + Seguimiento'!B21</f>
        <v>Desarrollo Organizacional</v>
      </c>
      <c r="B13" s="100" t="str">
        <f>+'PAIA + Seguimiento'!D21</f>
        <v>Apropiar soluciones tecnológicas que mejoren la entrega de valor a los beneficiarios y grupos de interés</v>
      </c>
      <c r="C13" s="100" t="str">
        <f>+'PAIA + Seguimiento'!F21</f>
        <v xml:space="preserve">Fortalecer la capacidad operativa de la Gestión de TIC </v>
      </c>
      <c r="D13" s="100" t="str">
        <f>+'PAIA + Seguimiento'!G21</f>
        <v xml:space="preserve">Procesos de gestión  adoptados y mejorados </v>
      </c>
      <c r="E13" s="100" t="str">
        <f>+'PAIA + Seguimiento'!I21</f>
        <v>Mejorar la gestión y operación de la Dirección de Gestión de TIC</v>
      </c>
      <c r="F13" s="100" t="str">
        <f>+'PAIA + Seguimiento'!K21</f>
        <v>Procesos de gestión de DGTIC aprobados y adoptados.</v>
      </c>
      <c r="G13" s="101">
        <f>+'PAIA + Seguimiento'!N21</f>
        <v>43922</v>
      </c>
      <c r="H13" s="101">
        <f>+'PAIA + Seguimiento'!O21</f>
        <v>44074</v>
      </c>
      <c r="I13" s="102">
        <f t="shared" si="1"/>
        <v>8</v>
      </c>
      <c r="J13" s="103">
        <f>+'PAIA + Seguimiento'!P21</f>
        <v>0</v>
      </c>
      <c r="K13" s="102">
        <f>+'PAIA + Seguimiento'!R21</f>
        <v>100</v>
      </c>
      <c r="L13" s="102" t="str">
        <f>+'PAIA + Seguimiento'!AZ21</f>
        <v>Dirección de Tecnologías de Información y Comunicaciones</v>
      </c>
      <c r="M13" s="102">
        <f t="shared" si="0"/>
        <v>0</v>
      </c>
      <c r="N13" s="100" t="str">
        <f>+'PAIA + Seguimiento'!BC21</f>
        <v>Nueva</v>
      </c>
      <c r="O13" s="100">
        <f>+'PAIA + Seguimiento'!BD21</f>
        <v>0</v>
      </c>
      <c r="P13" s="100" t="str">
        <f>+'PAIA + Seguimiento'!BH21</f>
        <v>No programado</v>
      </c>
      <c r="Q13" s="100" t="str">
        <f t="shared" si="2"/>
        <v>No</v>
      </c>
      <c r="R13" s="100" t="str">
        <f t="shared" si="3"/>
        <v/>
      </c>
      <c r="S13" s="100">
        <f>+'PAIA + Seguimiento'!BI21</f>
        <v>0</v>
      </c>
      <c r="T13" s="100">
        <f>+'PAIA + Seguimiento'!BJ21</f>
        <v>0</v>
      </c>
      <c r="U13" s="100">
        <f>+'PAIA + Seguimiento'!BL21</f>
        <v>0</v>
      </c>
      <c r="V13" s="100" t="str">
        <f>+'PAIA + Seguimiento'!BM21</f>
        <v>Programado</v>
      </c>
      <c r="W13" s="100" t="str">
        <f t="shared" si="4"/>
        <v>No</v>
      </c>
      <c r="X13" s="100" t="str">
        <f t="shared" si="5"/>
        <v/>
      </c>
      <c r="Y13" s="100">
        <f>+'PAIA + Seguimiento'!BN21</f>
        <v>0</v>
      </c>
      <c r="Z13" s="100">
        <f>+'PAIA + Seguimiento'!BO21</f>
        <v>0</v>
      </c>
      <c r="AA13" s="100">
        <f>+'PAIA + Seguimiento'!BQ21</f>
        <v>0</v>
      </c>
      <c r="AB13" s="100" t="str">
        <f>+'PAIA + Seguimiento'!BR21</f>
        <v>Programado</v>
      </c>
      <c r="AC13" s="100" t="str">
        <f t="shared" si="6"/>
        <v>Si</v>
      </c>
      <c r="AD13" s="100">
        <f t="shared" si="7"/>
        <v>100</v>
      </c>
      <c r="AE13" s="100">
        <f>+'PAIA + Seguimiento'!BS21</f>
        <v>0</v>
      </c>
      <c r="AF13" s="100">
        <f>+'PAIA + Seguimiento'!BT21</f>
        <v>0</v>
      </c>
      <c r="AG13" s="100">
        <f>+'PAIA + Seguimiento'!BV21</f>
        <v>0</v>
      </c>
      <c r="AH13" s="100" t="str">
        <f>+'PAIA + Seguimiento'!BW21</f>
        <v>No programado</v>
      </c>
      <c r="AI13" s="100" t="str">
        <f t="shared" si="8"/>
        <v>No</v>
      </c>
      <c r="AJ13" s="100" t="str">
        <f t="shared" si="9"/>
        <v/>
      </c>
      <c r="AK13" s="100">
        <f>+'PAIA + Seguimiento'!BX21</f>
        <v>0</v>
      </c>
      <c r="AL13" s="100">
        <f>+'PAIA + Seguimiento'!BY21</f>
        <v>0</v>
      </c>
      <c r="AM13" s="100">
        <f>+'PAIA + Seguimiento'!CA21</f>
        <v>0</v>
      </c>
    </row>
    <row r="14" spans="1:198" x14ac:dyDescent="0.25">
      <c r="A14" s="100" t="str">
        <f>+'PAIA + Seguimiento'!B22</f>
        <v>Desarrollo Organizacional</v>
      </c>
      <c r="B14" s="100" t="str">
        <f>+'PAIA + Seguimiento'!D22</f>
        <v>Apropiar soluciones tecnológicas que mejoren la entrega de valor a los beneficiarios y grupos de interés</v>
      </c>
      <c r="C14" s="100" t="str">
        <f>+'PAIA + Seguimiento'!F22</f>
        <v xml:space="preserve">Fortalecer la capacidad operativa de la Gestión de TIC </v>
      </c>
      <c r="D14" s="100" t="str">
        <f>+'PAIA + Seguimiento'!G22</f>
        <v>Propuesta de ajuste  organizacional de la DGTIC (grupos, roles y responsables)</v>
      </c>
      <c r="E14" s="100" t="str">
        <f>+'PAIA + Seguimiento'!I22</f>
        <v>Formular una propuesta para un ajuste en la organización actual de la DGTIC</v>
      </c>
      <c r="F14" s="100" t="str">
        <f>+'PAIA + Seguimiento'!K22</f>
        <v>Propuesta de ajuste organizacional de la planta actual de la DGTIC</v>
      </c>
      <c r="G14" s="101">
        <f>+'PAIA + Seguimiento'!N22</f>
        <v>43983</v>
      </c>
      <c r="H14" s="101">
        <f>+'PAIA + Seguimiento'!O22</f>
        <v>44074</v>
      </c>
      <c r="I14" s="102">
        <f t="shared" si="1"/>
        <v>8</v>
      </c>
      <c r="J14" s="103">
        <f>+'PAIA + Seguimiento'!P22</f>
        <v>0</v>
      </c>
      <c r="K14" s="102">
        <f>+'PAIA + Seguimiento'!R22</f>
        <v>100</v>
      </c>
      <c r="L14" s="102" t="str">
        <f>+'PAIA + Seguimiento'!AZ22</f>
        <v>Dirección de Tecnologías de Información y Comunicaciones</v>
      </c>
      <c r="M14" s="102">
        <f t="shared" si="0"/>
        <v>0</v>
      </c>
      <c r="N14" s="100" t="str">
        <f>+'PAIA + Seguimiento'!BC22</f>
        <v>Nueva</v>
      </c>
      <c r="O14" s="100">
        <f>+'PAIA + Seguimiento'!BD22</f>
        <v>0</v>
      </c>
      <c r="P14" s="100" t="str">
        <f>+'PAIA + Seguimiento'!BH22</f>
        <v>No programado</v>
      </c>
      <c r="Q14" s="100" t="str">
        <f t="shared" si="2"/>
        <v>No</v>
      </c>
      <c r="R14" s="100" t="str">
        <f t="shared" si="3"/>
        <v/>
      </c>
      <c r="S14" s="100">
        <f>+'PAIA + Seguimiento'!BI22</f>
        <v>0</v>
      </c>
      <c r="T14" s="100">
        <f>+'PAIA + Seguimiento'!BJ22</f>
        <v>0</v>
      </c>
      <c r="U14" s="100">
        <f>+'PAIA + Seguimiento'!BL22</f>
        <v>0</v>
      </c>
      <c r="V14" s="100" t="str">
        <f>+'PAIA + Seguimiento'!BM22</f>
        <v>Programado</v>
      </c>
      <c r="W14" s="100" t="str">
        <f t="shared" si="4"/>
        <v>No</v>
      </c>
      <c r="X14" s="100" t="str">
        <f t="shared" si="5"/>
        <v/>
      </c>
      <c r="Y14" s="100">
        <f>+'PAIA + Seguimiento'!BN22</f>
        <v>0</v>
      </c>
      <c r="Z14" s="100">
        <f>+'PAIA + Seguimiento'!BO22</f>
        <v>0</v>
      </c>
      <c r="AA14" s="100">
        <f>+'PAIA + Seguimiento'!BQ22</f>
        <v>0</v>
      </c>
      <c r="AB14" s="100" t="str">
        <f>+'PAIA + Seguimiento'!BR22</f>
        <v>Programado</v>
      </c>
      <c r="AC14" s="100" t="str">
        <f t="shared" si="6"/>
        <v>Si</v>
      </c>
      <c r="AD14" s="100">
        <f t="shared" si="7"/>
        <v>100</v>
      </c>
      <c r="AE14" s="100">
        <f>+'PAIA + Seguimiento'!BS22</f>
        <v>0</v>
      </c>
      <c r="AF14" s="100">
        <f>+'PAIA + Seguimiento'!BT22</f>
        <v>0</v>
      </c>
      <c r="AG14" s="100">
        <f>+'PAIA + Seguimiento'!BV22</f>
        <v>0</v>
      </c>
      <c r="AH14" s="100" t="str">
        <f>+'PAIA + Seguimiento'!BW22</f>
        <v>No programado</v>
      </c>
      <c r="AI14" s="100" t="str">
        <f t="shared" si="8"/>
        <v>No</v>
      </c>
      <c r="AJ14" s="100" t="str">
        <f t="shared" si="9"/>
        <v/>
      </c>
      <c r="AK14" s="100">
        <f>+'PAIA + Seguimiento'!BX22</f>
        <v>0</v>
      </c>
      <c r="AL14" s="100">
        <f>+'PAIA + Seguimiento'!BY22</f>
        <v>0</v>
      </c>
      <c r="AM14" s="100">
        <f>+'PAIA + Seguimiento'!CA22</f>
        <v>0</v>
      </c>
    </row>
    <row r="15" spans="1:198" x14ac:dyDescent="0.25">
      <c r="A15" s="100" t="str">
        <f>+'PAIA + Seguimiento'!B23</f>
        <v>Desarrollo Organizacional</v>
      </c>
      <c r="B15" s="100" t="str">
        <f>+'PAIA + Seguimiento'!D23</f>
        <v>Apropiar soluciones tecnológicas que mejoren la entrega de valor a los beneficiarios y grupos de interés</v>
      </c>
      <c r="C15" s="100" t="str">
        <f>+'PAIA + Seguimiento'!F23</f>
        <v>Fortalecer los sistemas de información que soportan los procesos de la ADRES</v>
      </c>
      <c r="D15" s="100" t="str">
        <f>+'PAIA + Seguimiento'!G23</f>
        <v>Orfeo en operación</v>
      </c>
      <c r="E15" s="100" t="str">
        <f>+'PAIA + Seguimiento'!I23</f>
        <v>Fortalecer el proceso de gestión documental con la implementación y puesta en operación del sistema de información ORFEO</v>
      </c>
      <c r="F15" s="100" t="str">
        <f>+'PAIA + Seguimiento'!K23</f>
        <v>Orfeo en operación</v>
      </c>
      <c r="G15" s="101">
        <f>+'PAIA + Seguimiento'!N23</f>
        <v>43871</v>
      </c>
      <c r="H15" s="101">
        <f>+'PAIA + Seguimiento'!O23</f>
        <v>44120</v>
      </c>
      <c r="I15" s="102">
        <f t="shared" si="1"/>
        <v>10</v>
      </c>
      <c r="J15" s="103">
        <f>+'PAIA + Seguimiento'!P23</f>
        <v>0</v>
      </c>
      <c r="K15" s="102">
        <f>+'PAIA + Seguimiento'!R23</f>
        <v>100</v>
      </c>
      <c r="L15" s="102" t="str">
        <f>+'PAIA + Seguimiento'!AZ23</f>
        <v>Dirección de Tecnologías de Información y Comunicaciones</v>
      </c>
      <c r="M15" s="102">
        <f t="shared" si="0"/>
        <v>0</v>
      </c>
      <c r="N15" s="100" t="str">
        <f>+'PAIA + Seguimiento'!BC23</f>
        <v>En desarrollo</v>
      </c>
      <c r="O15" s="100">
        <f>+'PAIA + Seguimiento'!BD23</f>
        <v>0</v>
      </c>
      <c r="P15" s="100" t="str">
        <f>+'PAIA + Seguimiento'!BH23</f>
        <v>Programado</v>
      </c>
      <c r="Q15" s="100" t="str">
        <f t="shared" si="2"/>
        <v>No</v>
      </c>
      <c r="R15" s="100" t="str">
        <f t="shared" si="3"/>
        <v/>
      </c>
      <c r="S15" s="100" t="str">
        <f>+'PAIA + Seguimiento'!BI23</f>
        <v>20200331: El proceso fue adjudicado el 30 de enero de 2020 con contrato número 106 del 2020. El 10 de febrero se dio inicio del proyecto y con corte al último seguimiento (17/03/2020) antes del presente informe se tiene un avance real del 16.72%. 
Sin embargo, con corte al presente informe las actividades relacionadas al Alistamiento y entrega del acceso de la plataforma tecnológica por parte de ADRES e  Instalación de la aplicación (código fuente y protocolos de comunicación) ya se encuentra finalizadas. 
Quedando pendiente por finalizar: Alistamiento de usuarios terceros y Matriz TRD.</v>
      </c>
      <c r="T15" s="100" t="str">
        <f>+'PAIA + Seguimiento'!BJ23</f>
        <v>No aplica para la presente actividad</v>
      </c>
      <c r="U15" s="100" t="str">
        <f>+'PAIA + Seguimiento'!BL23</f>
        <v>Ver: Trim I\Orfeo</v>
      </c>
      <c r="V15" s="100" t="str">
        <f>+'PAIA + Seguimiento'!BM23</f>
        <v>Programado</v>
      </c>
      <c r="W15" s="100" t="str">
        <f t="shared" si="4"/>
        <v>No</v>
      </c>
      <c r="X15" s="100" t="str">
        <f t="shared" si="5"/>
        <v/>
      </c>
      <c r="Y15" s="100">
        <f>+'PAIA + Seguimiento'!BN23</f>
        <v>0</v>
      </c>
      <c r="Z15" s="100">
        <f>+'PAIA + Seguimiento'!BO23</f>
        <v>0</v>
      </c>
      <c r="AA15" s="100">
        <f>+'PAIA + Seguimiento'!BQ23</f>
        <v>0</v>
      </c>
      <c r="AB15" s="100" t="str">
        <f>+'PAIA + Seguimiento'!BR23</f>
        <v>Programado</v>
      </c>
      <c r="AC15" s="100" t="str">
        <f t="shared" si="6"/>
        <v>No</v>
      </c>
      <c r="AD15" s="100" t="str">
        <f t="shared" si="7"/>
        <v/>
      </c>
      <c r="AE15" s="100">
        <f>+'PAIA + Seguimiento'!BS23</f>
        <v>0</v>
      </c>
      <c r="AF15" s="100">
        <f>+'PAIA + Seguimiento'!BT23</f>
        <v>0</v>
      </c>
      <c r="AG15" s="100">
        <f>+'PAIA + Seguimiento'!BV23</f>
        <v>0</v>
      </c>
      <c r="AH15" s="100" t="str">
        <f>+'PAIA + Seguimiento'!BW23</f>
        <v>Programado</v>
      </c>
      <c r="AI15" s="100" t="str">
        <f t="shared" si="8"/>
        <v>Si</v>
      </c>
      <c r="AJ15" s="100">
        <f t="shared" si="9"/>
        <v>100</v>
      </c>
      <c r="AK15" s="100">
        <f>+'PAIA + Seguimiento'!BX23</f>
        <v>0</v>
      </c>
      <c r="AL15" s="100">
        <f>+'PAIA + Seguimiento'!BY23</f>
        <v>0</v>
      </c>
      <c r="AM15" s="100">
        <f>+'PAIA + Seguimiento'!CA23</f>
        <v>0</v>
      </c>
    </row>
    <row r="16" spans="1:198" x14ac:dyDescent="0.25">
      <c r="A16" s="100" t="str">
        <f>+'PAIA + Seguimiento'!B24</f>
        <v>Desarrollo Organizacional</v>
      </c>
      <c r="B16" s="100" t="str">
        <f>+'PAIA + Seguimiento'!D24</f>
        <v>Apropiar soluciones tecnológicas que mejoren la entrega de valor a los beneficiarios y grupos de interés</v>
      </c>
      <c r="C16" s="100" t="str">
        <f>+'PAIA + Seguimiento'!F24</f>
        <v>Fortalecer los sistemas de información que soportan los procesos de la ADRES</v>
      </c>
      <c r="D16" s="100" t="str">
        <f>+'PAIA + Seguimiento'!G24</f>
        <v>Solución tecnológica para fortalecer el proceso de compra de cartera</v>
      </c>
      <c r="E16" s="100" t="str">
        <f>+'PAIA + Seguimiento'!I24</f>
        <v>Realizar las adecuaciones o implementaciones para contar con una solución tecnológica que soporte el proceso de compra de cartera, Reintegros, Corrección de Registros Aprobados, Giro Directo 
Contribución Parcial, Incapacidades, Prestaciones Económicas.</v>
      </c>
      <c r="F16" s="100" t="str">
        <f>+'PAIA + Seguimiento'!K24</f>
        <v>Solución tecnológica que soporte el proceso de compra de cartera implementado</v>
      </c>
      <c r="G16" s="101">
        <f>+'PAIA + Seguimiento'!N24</f>
        <v>43862</v>
      </c>
      <c r="H16" s="101">
        <f>+'PAIA + Seguimiento'!O24</f>
        <v>44196</v>
      </c>
      <c r="I16" s="102">
        <f t="shared" si="1"/>
        <v>12</v>
      </c>
      <c r="J16" s="103">
        <f>+'PAIA + Seguimiento'!P24</f>
        <v>0</v>
      </c>
      <c r="K16" s="102">
        <f>+'PAIA + Seguimiento'!R24</f>
        <v>100</v>
      </c>
      <c r="L16" s="102" t="str">
        <f>+'PAIA + Seguimiento'!AZ24</f>
        <v>Dirección de Tecnologías de Información y Comunicaciones</v>
      </c>
      <c r="M16" s="102">
        <f t="shared" si="0"/>
        <v>0</v>
      </c>
      <c r="N16" s="100" t="str">
        <f>+'PAIA + Seguimiento'!BC24</f>
        <v>En desarrollo</v>
      </c>
      <c r="O16" s="100">
        <f>+'PAIA + Seguimiento'!BD24</f>
        <v>0</v>
      </c>
      <c r="P16" s="100" t="str">
        <f>+'PAIA + Seguimiento'!BH24</f>
        <v>Programado</v>
      </c>
      <c r="Q16" s="100" t="str">
        <f t="shared" si="2"/>
        <v>No</v>
      </c>
      <c r="R16" s="100" t="str">
        <f t="shared" si="3"/>
        <v/>
      </c>
      <c r="S16" s="100" t="str">
        <f>+'PAIA + Seguimiento'!BI24</f>
        <v>20200331:Se realizó una propuesta   por parte de la DGTIC al área funcional encargada, validando como se llevará la solicitud de compra de cartera (contingencia Emergencia sanitaria), en la cual se definió alcance de la solución enmarcada dentro del uso de CRM a través de flujos de trabajo.</v>
      </c>
      <c r="T16" s="100" t="str">
        <f>+'PAIA + Seguimiento'!BJ24</f>
        <v>No aplica para la presente actividad</v>
      </c>
      <c r="U16" s="100" t="str">
        <f>+'PAIA + Seguimiento'!BL24</f>
        <v>Ver: Trim I\CompraCartera</v>
      </c>
      <c r="V16" s="100" t="str">
        <f>+'PAIA + Seguimiento'!BM24</f>
        <v>Programado</v>
      </c>
      <c r="W16" s="100" t="str">
        <f t="shared" si="4"/>
        <v>No</v>
      </c>
      <c r="X16" s="100" t="str">
        <f t="shared" si="5"/>
        <v/>
      </c>
      <c r="Y16" s="100">
        <f>+'PAIA + Seguimiento'!BN24</f>
        <v>0</v>
      </c>
      <c r="Z16" s="100">
        <f>+'PAIA + Seguimiento'!BO24</f>
        <v>0</v>
      </c>
      <c r="AA16" s="100">
        <f>+'PAIA + Seguimiento'!BQ24</f>
        <v>0</v>
      </c>
      <c r="AB16" s="100" t="str">
        <f>+'PAIA + Seguimiento'!BR24</f>
        <v>Programado</v>
      </c>
      <c r="AC16" s="100" t="str">
        <f t="shared" si="6"/>
        <v>No</v>
      </c>
      <c r="AD16" s="100" t="str">
        <f t="shared" si="7"/>
        <v/>
      </c>
      <c r="AE16" s="100">
        <f>+'PAIA + Seguimiento'!BS24</f>
        <v>0</v>
      </c>
      <c r="AF16" s="100">
        <f>+'PAIA + Seguimiento'!BT24</f>
        <v>0</v>
      </c>
      <c r="AG16" s="100">
        <f>+'PAIA + Seguimiento'!BV24</f>
        <v>0</v>
      </c>
      <c r="AH16" s="100" t="str">
        <f>+'PAIA + Seguimiento'!BW24</f>
        <v>Programado</v>
      </c>
      <c r="AI16" s="100" t="str">
        <f t="shared" si="8"/>
        <v>Si</v>
      </c>
      <c r="AJ16" s="100">
        <f t="shared" si="9"/>
        <v>100</v>
      </c>
      <c r="AK16" s="100">
        <f>+'PAIA + Seguimiento'!BX24</f>
        <v>0</v>
      </c>
      <c r="AL16" s="100">
        <f>+'PAIA + Seguimiento'!BY24</f>
        <v>0</v>
      </c>
      <c r="AM16" s="100">
        <f>+'PAIA + Seguimiento'!CA24</f>
        <v>0</v>
      </c>
    </row>
    <row r="17" spans="1:39" x14ac:dyDescent="0.25">
      <c r="A17" s="100" t="str">
        <f>+'PAIA + Seguimiento'!B25</f>
        <v>Desarrollo Organizacional</v>
      </c>
      <c r="B17" s="100" t="str">
        <f>+'PAIA + Seguimiento'!D25</f>
        <v>Apropiar soluciones tecnológicas que mejoren la entrega de valor a los beneficiarios y grupos de interés</v>
      </c>
      <c r="C17" s="100" t="str">
        <f>+'PAIA + Seguimiento'!F25</f>
        <v>Fortalecer los sistemas de información que soportan los procesos de la ADRES</v>
      </c>
      <c r="D17" s="100" t="str">
        <f>+'PAIA + Seguimiento'!G25</f>
        <v>Soluciones tecnológicas para fortalecer los procesos de recobros (Presupuesto máximo y APF), reconocimiento y liquidación de UPC.</v>
      </c>
      <c r="E17" s="100" t="str">
        <f>+'PAIA + Seguimiento'!I25</f>
        <v>Realizar las adecuaciones o implementaciones para contar con una solución tecnológica que soporte los cambios normativos de recobros, reclamaciones y reconocimiento y liquidación de UPC.</v>
      </c>
      <c r="F17" s="100" t="str">
        <f>+'PAIA + Seguimiento'!K25</f>
        <v>Soluciones tecnológicas para fortalecer&lt; los proceso de recobros, reclamaciones y  reconocimiento y liquidación de UPC implementada</v>
      </c>
      <c r="G17" s="101">
        <f>+'PAIA + Seguimiento'!N25</f>
        <v>43862</v>
      </c>
      <c r="H17" s="101">
        <f>+'PAIA + Seguimiento'!O25</f>
        <v>44196</v>
      </c>
      <c r="I17" s="102">
        <f t="shared" si="1"/>
        <v>12</v>
      </c>
      <c r="J17" s="103">
        <f>+'PAIA + Seguimiento'!P25</f>
        <v>0</v>
      </c>
      <c r="K17" s="102">
        <f>+'PAIA + Seguimiento'!R25</f>
        <v>100</v>
      </c>
      <c r="L17" s="102" t="str">
        <f>+'PAIA + Seguimiento'!AZ25</f>
        <v>Dirección de Tecnologías de Información y Comunicaciones</v>
      </c>
      <c r="M17" s="102">
        <f t="shared" si="0"/>
        <v>0</v>
      </c>
      <c r="N17" s="100" t="str">
        <f>+'PAIA + Seguimiento'!BC25</f>
        <v>En desarrollo</v>
      </c>
      <c r="O17" s="100">
        <f>+'PAIA + Seguimiento'!BD25</f>
        <v>0</v>
      </c>
      <c r="P17" s="100" t="str">
        <f>+'PAIA + Seguimiento'!BH25</f>
        <v>Programado</v>
      </c>
      <c r="Q17" s="100" t="str">
        <f t="shared" si="2"/>
        <v>No</v>
      </c>
      <c r="R17" s="100" t="str">
        <f t="shared" si="3"/>
        <v/>
      </c>
      <c r="S17" s="100" t="str">
        <f>+'PAIA + Seguimiento'!BI25</f>
        <v>20200331. 
Durante este trimestre, frente a reclamaciones  no se ha llevado a cabo nuevos desarrollos o adecuaciones al sistema de información.
Frente a recobros, se está trabajando en la reingenieria para adptación de punto final, cuyo fue requerimiento creado con tiquete número CAS-106989-Y7Z7Y2, conforme al procedimiento de gestión de requerimiento.</v>
      </c>
      <c r="T17" s="100" t="str">
        <f>+'PAIA + Seguimiento'!BJ25</f>
        <v>No aplica para la presente actividad</v>
      </c>
      <c r="U17" s="100" t="str">
        <f>+'PAIA + Seguimiento'!BL25</f>
        <v>Ver: Trim I\Adecuaciones</v>
      </c>
      <c r="V17" s="100" t="str">
        <f>+'PAIA + Seguimiento'!BM25</f>
        <v>Programado</v>
      </c>
      <c r="W17" s="100" t="str">
        <f t="shared" si="4"/>
        <v>No</v>
      </c>
      <c r="X17" s="100" t="str">
        <f t="shared" si="5"/>
        <v/>
      </c>
      <c r="Y17" s="100">
        <f>+'PAIA + Seguimiento'!BN25</f>
        <v>0</v>
      </c>
      <c r="Z17" s="100">
        <f>+'PAIA + Seguimiento'!BO25</f>
        <v>0</v>
      </c>
      <c r="AA17" s="100">
        <f>+'PAIA + Seguimiento'!BQ25</f>
        <v>0</v>
      </c>
      <c r="AB17" s="100" t="str">
        <f>+'PAIA + Seguimiento'!BR25</f>
        <v>Programado</v>
      </c>
      <c r="AC17" s="100" t="str">
        <f t="shared" si="6"/>
        <v>No</v>
      </c>
      <c r="AD17" s="100" t="str">
        <f t="shared" si="7"/>
        <v/>
      </c>
      <c r="AE17" s="100">
        <f>+'PAIA + Seguimiento'!BS25</f>
        <v>0</v>
      </c>
      <c r="AF17" s="100">
        <f>+'PAIA + Seguimiento'!BT25</f>
        <v>0</v>
      </c>
      <c r="AG17" s="100">
        <f>+'PAIA + Seguimiento'!BV25</f>
        <v>0</v>
      </c>
      <c r="AH17" s="100" t="str">
        <f>+'PAIA + Seguimiento'!BW25</f>
        <v>Programado</v>
      </c>
      <c r="AI17" s="100" t="str">
        <f t="shared" si="8"/>
        <v>Si</v>
      </c>
      <c r="AJ17" s="100">
        <f t="shared" si="9"/>
        <v>100</v>
      </c>
      <c r="AK17" s="100">
        <f>+'PAIA + Seguimiento'!BX25</f>
        <v>0</v>
      </c>
      <c r="AL17" s="100">
        <f>+'PAIA + Seguimiento'!BY25</f>
        <v>0</v>
      </c>
      <c r="AM17" s="100">
        <f>+'PAIA + Seguimiento'!CA25</f>
        <v>0</v>
      </c>
    </row>
    <row r="18" spans="1:39" x14ac:dyDescent="0.25">
      <c r="A18" s="100" t="str">
        <f>+'PAIA + Seguimiento'!B26</f>
        <v>Desarrollo Organizacional</v>
      </c>
      <c r="B18" s="100" t="str">
        <f>+'PAIA + Seguimiento'!D26</f>
        <v>Apropiar soluciones tecnológicas que mejoren la entrega de valor a los beneficiarios y grupos de interés</v>
      </c>
      <c r="C18" s="100" t="str">
        <f>+'PAIA + Seguimiento'!F26</f>
        <v>Fortalecer los sistemas de información que soportan los procesos de la ADRES</v>
      </c>
      <c r="D18" s="100" t="str">
        <f>+'PAIA + Seguimiento'!G26</f>
        <v>Web Services para la operación de la BDUA</v>
      </c>
      <c r="E18" s="100" t="str">
        <f>+'PAIA + Seguimiento'!I26</f>
        <v>Identificar e implementar los requerimientos funcionales y tecnológicos relacionados a la Gestión de Afiliados</v>
      </c>
      <c r="F18" s="100" t="str">
        <f>+'PAIA + Seguimiento'!K26</f>
        <v>Mecanismos que soportan el proceso de gestión de afiliados Fortalecidos en construcción (Fecha estimada de terminación 22/03/2021)</v>
      </c>
      <c r="G18" s="101">
        <f>+'PAIA + Seguimiento'!N26</f>
        <v>44054</v>
      </c>
      <c r="H18" s="101">
        <f>+'PAIA + Seguimiento'!O26</f>
        <v>44196</v>
      </c>
      <c r="I18" s="102">
        <f t="shared" si="1"/>
        <v>12</v>
      </c>
      <c r="J18" s="103">
        <f>+'PAIA + Seguimiento'!P26</f>
        <v>0</v>
      </c>
      <c r="K18" s="102">
        <f>+'PAIA + Seguimiento'!R26</f>
        <v>50</v>
      </c>
      <c r="L18" s="102" t="str">
        <f>+'PAIA + Seguimiento'!AZ26</f>
        <v>Dirección de Tecnologías de Información y Comunicaciones</v>
      </c>
      <c r="M18" s="102">
        <f t="shared" si="0"/>
        <v>0</v>
      </c>
      <c r="N18" s="100" t="str">
        <f>+'PAIA + Seguimiento'!BC26</f>
        <v>Nueva</v>
      </c>
      <c r="O18" s="100">
        <f>+'PAIA + Seguimiento'!BD26</f>
        <v>0</v>
      </c>
      <c r="P18" s="100" t="str">
        <f>+'PAIA + Seguimiento'!BH26</f>
        <v>No programado</v>
      </c>
      <c r="Q18" s="100" t="str">
        <f t="shared" si="2"/>
        <v>No</v>
      </c>
      <c r="R18" s="100" t="str">
        <f t="shared" si="3"/>
        <v/>
      </c>
      <c r="S18" s="100">
        <f>+'PAIA + Seguimiento'!BI26</f>
        <v>0</v>
      </c>
      <c r="T18" s="100">
        <f>+'PAIA + Seguimiento'!BJ26</f>
        <v>0</v>
      </c>
      <c r="U18" s="100">
        <f>+'PAIA + Seguimiento'!BL26</f>
        <v>0</v>
      </c>
      <c r="V18" s="100" t="str">
        <f>+'PAIA + Seguimiento'!BM26</f>
        <v>No programado</v>
      </c>
      <c r="W18" s="100" t="str">
        <f t="shared" si="4"/>
        <v>No</v>
      </c>
      <c r="X18" s="100" t="str">
        <f t="shared" si="5"/>
        <v/>
      </c>
      <c r="Y18" s="100">
        <f>+'PAIA + Seguimiento'!BN26</f>
        <v>0</v>
      </c>
      <c r="Z18" s="100">
        <f>+'PAIA + Seguimiento'!BO26</f>
        <v>0</v>
      </c>
      <c r="AA18" s="100">
        <f>+'PAIA + Seguimiento'!BQ26</f>
        <v>0</v>
      </c>
      <c r="AB18" s="100" t="str">
        <f>+'PAIA + Seguimiento'!BR26</f>
        <v>Programado</v>
      </c>
      <c r="AC18" s="100" t="str">
        <f t="shared" si="6"/>
        <v>No</v>
      </c>
      <c r="AD18" s="100" t="str">
        <f t="shared" si="7"/>
        <v/>
      </c>
      <c r="AE18" s="100">
        <f>+'PAIA + Seguimiento'!BS26</f>
        <v>0</v>
      </c>
      <c r="AF18" s="100">
        <f>+'PAIA + Seguimiento'!BT26</f>
        <v>0</v>
      </c>
      <c r="AG18" s="100">
        <f>+'PAIA + Seguimiento'!BV26</f>
        <v>0</v>
      </c>
      <c r="AH18" s="100" t="str">
        <f>+'PAIA + Seguimiento'!BW26</f>
        <v>Programado</v>
      </c>
      <c r="AI18" s="100" t="str">
        <f t="shared" si="8"/>
        <v>Si</v>
      </c>
      <c r="AJ18" s="100">
        <f t="shared" si="9"/>
        <v>50</v>
      </c>
      <c r="AK18" s="100">
        <f>+'PAIA + Seguimiento'!BX26</f>
        <v>0</v>
      </c>
      <c r="AL18" s="100">
        <f>+'PAIA + Seguimiento'!BY26</f>
        <v>0</v>
      </c>
      <c r="AM18" s="100">
        <f>+'PAIA + Seguimiento'!CA26</f>
        <v>0</v>
      </c>
    </row>
    <row r="19" spans="1:39" x14ac:dyDescent="0.25">
      <c r="A19" s="100" t="str">
        <f>+'PAIA + Seguimiento'!B27</f>
        <v>Desarrollo Organizacional</v>
      </c>
      <c r="B19" s="100" t="str">
        <f>+'PAIA + Seguimiento'!D27</f>
        <v>Apropiar soluciones tecnológicas que mejoren la entrega de valor a los beneficiarios y grupos de interés</v>
      </c>
      <c r="C19" s="100" t="str">
        <f>+'PAIA + Seguimiento'!F27</f>
        <v>Fortalecer los sistemas de información que soportan los procesos de la ADRES</v>
      </c>
      <c r="D19" s="100" t="str">
        <f>+'PAIA + Seguimiento'!G27</f>
        <v>Web Services para la operación de la BDUA</v>
      </c>
      <c r="E19" s="100" t="str">
        <f>+'PAIA + Seguimiento'!I27</f>
        <v>Identificar e implementar los requerimientos funcionales y tecnológicos relacionados a mejorar los canales de entrega de datos de afiliados a la BDUA</v>
      </c>
      <c r="F19" s="100" t="str">
        <f>+'PAIA + Seguimiento'!K27</f>
        <v>Documento de requerimientos funcionales y tecnológicos para los web Services. 
Documentación técnica de los web Services definidos.</v>
      </c>
      <c r="G19" s="101">
        <f>+'PAIA + Seguimiento'!N27</f>
        <v>43831</v>
      </c>
      <c r="H19" s="101">
        <f>+'PAIA + Seguimiento'!O27</f>
        <v>44196</v>
      </c>
      <c r="I19" s="102">
        <f t="shared" si="1"/>
        <v>12</v>
      </c>
      <c r="J19" s="103">
        <f>+'PAIA + Seguimiento'!P27</f>
        <v>0</v>
      </c>
      <c r="K19" s="102">
        <f>+'PAIA + Seguimiento'!R27</f>
        <v>50</v>
      </c>
      <c r="L19" s="102" t="str">
        <f>+'PAIA + Seguimiento'!AZ27</f>
        <v>Dirección de Tecnologías de Información y Comunicaciones</v>
      </c>
      <c r="M19" s="102">
        <f t="shared" si="0"/>
        <v>0</v>
      </c>
      <c r="N19" s="100" t="str">
        <f>+'PAIA + Seguimiento'!BC27</f>
        <v>En desarrollo</v>
      </c>
      <c r="O19" s="100">
        <f>+'PAIA + Seguimiento'!BD27</f>
        <v>0</v>
      </c>
      <c r="P19" s="100" t="str">
        <f>+'PAIA + Seguimiento'!BH27</f>
        <v>Programado</v>
      </c>
      <c r="Q19" s="100" t="str">
        <f t="shared" si="2"/>
        <v>No</v>
      </c>
      <c r="R19" s="100" t="str">
        <f t="shared" si="3"/>
        <v/>
      </c>
      <c r="S19" s="100" t="str">
        <f>+'PAIA + Seguimiento'!BI27</f>
        <v>20200331. Esta actividad conforme con la planeación interna, se empezará a desarrollar una vez se termine las  actividades "Definir las características que perfilan la calidad de los datos "Definir y diseñar la arquitectura de datos"</v>
      </c>
      <c r="T19" s="100" t="str">
        <f>+'PAIA + Seguimiento'!BJ27</f>
        <v>Ninguna dentro del periodo</v>
      </c>
      <c r="U19" s="100" t="str">
        <f>+'PAIA + Seguimiento'!BL27</f>
        <v>No aplica para el presente seguimiento</v>
      </c>
      <c r="V19" s="100" t="str">
        <f>+'PAIA + Seguimiento'!BM27</f>
        <v>Programado</v>
      </c>
      <c r="W19" s="100" t="str">
        <f t="shared" si="4"/>
        <v>No</v>
      </c>
      <c r="X19" s="100" t="str">
        <f t="shared" si="5"/>
        <v/>
      </c>
      <c r="Y19" s="100">
        <f>+'PAIA + Seguimiento'!BN27</f>
        <v>0</v>
      </c>
      <c r="Z19" s="100">
        <f>+'PAIA + Seguimiento'!BO27</f>
        <v>0</v>
      </c>
      <c r="AA19" s="100">
        <f>+'PAIA + Seguimiento'!BQ27</f>
        <v>0</v>
      </c>
      <c r="AB19" s="100" t="str">
        <f>+'PAIA + Seguimiento'!BR27</f>
        <v>Programado</v>
      </c>
      <c r="AC19" s="100" t="str">
        <f t="shared" si="6"/>
        <v>No</v>
      </c>
      <c r="AD19" s="100" t="str">
        <f t="shared" si="7"/>
        <v/>
      </c>
      <c r="AE19" s="100">
        <f>+'PAIA + Seguimiento'!BS27</f>
        <v>0</v>
      </c>
      <c r="AF19" s="100">
        <f>+'PAIA + Seguimiento'!BT27</f>
        <v>0</v>
      </c>
      <c r="AG19" s="100">
        <f>+'PAIA + Seguimiento'!BV27</f>
        <v>0</v>
      </c>
      <c r="AH19" s="100" t="str">
        <f>+'PAIA + Seguimiento'!BW27</f>
        <v>Programado</v>
      </c>
      <c r="AI19" s="100" t="str">
        <f t="shared" si="8"/>
        <v>Si</v>
      </c>
      <c r="AJ19" s="100">
        <f t="shared" si="9"/>
        <v>50</v>
      </c>
      <c r="AK19" s="100">
        <f>+'PAIA + Seguimiento'!BX27</f>
        <v>0</v>
      </c>
      <c r="AL19" s="100">
        <f>+'PAIA + Seguimiento'!BY27</f>
        <v>0</v>
      </c>
      <c r="AM19" s="100">
        <f>+'PAIA + Seguimiento'!CA27</f>
        <v>0</v>
      </c>
    </row>
    <row r="20" spans="1:39" x14ac:dyDescent="0.25">
      <c r="A20" s="100" t="str">
        <f>+'PAIA + Seguimiento'!B28</f>
        <v>Desarrollo Organizacional</v>
      </c>
      <c r="B20" s="100" t="str">
        <f>+'PAIA + Seguimiento'!D28</f>
        <v>Fortalecer la gestión del conocimiento con el fin de potenciar las habilidades del talento humano y los resultados institucionales</v>
      </c>
      <c r="C20" s="100" t="str">
        <f>+'PAIA + Seguimiento'!F28</f>
        <v>Fortalecer el gobierno, seguridad y gestión sobre los datos</v>
      </c>
      <c r="D20" s="100" t="str">
        <f>+'PAIA + Seguimiento'!G28</f>
        <v>Base de datos maestra y de referencia inicial poblada</v>
      </c>
      <c r="E20" s="100" t="str">
        <f>+'PAIA + Seguimiento'!I28</f>
        <v>Construir y poblar la base de datos maestra y de referencia inicial Fase I</v>
      </c>
      <c r="F20" s="100" t="str">
        <f>+'PAIA + Seguimiento'!K28</f>
        <v>Base de datos maestra y de referencia poblada</v>
      </c>
      <c r="G20" s="101">
        <f>+'PAIA + Seguimiento'!N28</f>
        <v>43956</v>
      </c>
      <c r="H20" s="101">
        <f>+'PAIA + Seguimiento'!O28</f>
        <v>44137</v>
      </c>
      <c r="I20" s="102">
        <f t="shared" si="1"/>
        <v>11</v>
      </c>
      <c r="J20" s="103">
        <f>+'PAIA + Seguimiento'!P28</f>
        <v>0</v>
      </c>
      <c r="K20" s="102">
        <f>+'PAIA + Seguimiento'!R28</f>
        <v>100</v>
      </c>
      <c r="L20" s="102" t="str">
        <f>+'PAIA + Seguimiento'!AZ28</f>
        <v>Dirección de Tecnologías de Información y Comunicaciones</v>
      </c>
      <c r="M20" s="102">
        <f t="shared" si="0"/>
        <v>0</v>
      </c>
      <c r="N20" s="100" t="str">
        <f>+'PAIA + Seguimiento'!BC28</f>
        <v>Nueva</v>
      </c>
      <c r="O20" s="100">
        <f>+'PAIA + Seguimiento'!BD28</f>
        <v>0</v>
      </c>
      <c r="P20" s="100" t="str">
        <f>+'PAIA + Seguimiento'!BH28</f>
        <v>No programado</v>
      </c>
      <c r="Q20" s="100" t="str">
        <f t="shared" si="2"/>
        <v>No</v>
      </c>
      <c r="R20" s="100" t="str">
        <f t="shared" si="3"/>
        <v/>
      </c>
      <c r="S20" s="100">
        <f>+'PAIA + Seguimiento'!BI28</f>
        <v>0</v>
      </c>
      <c r="T20" s="100">
        <f>+'PAIA + Seguimiento'!BJ28</f>
        <v>0</v>
      </c>
      <c r="U20" s="100">
        <f>+'PAIA + Seguimiento'!BL28</f>
        <v>0</v>
      </c>
      <c r="V20" s="100" t="str">
        <f>+'PAIA + Seguimiento'!BM28</f>
        <v>Programado</v>
      </c>
      <c r="W20" s="100" t="str">
        <f t="shared" si="4"/>
        <v>No</v>
      </c>
      <c r="X20" s="100" t="str">
        <f t="shared" si="5"/>
        <v/>
      </c>
      <c r="Y20" s="100">
        <f>+'PAIA + Seguimiento'!BN28</f>
        <v>0</v>
      </c>
      <c r="Z20" s="100">
        <f>+'PAIA + Seguimiento'!BO28</f>
        <v>0</v>
      </c>
      <c r="AA20" s="100">
        <f>+'PAIA + Seguimiento'!BQ28</f>
        <v>0</v>
      </c>
      <c r="AB20" s="100" t="str">
        <f>+'PAIA + Seguimiento'!BR28</f>
        <v>Programado</v>
      </c>
      <c r="AC20" s="100" t="str">
        <f t="shared" si="6"/>
        <v>No</v>
      </c>
      <c r="AD20" s="100" t="str">
        <f t="shared" si="7"/>
        <v/>
      </c>
      <c r="AE20" s="100">
        <f>+'PAIA + Seguimiento'!BS28</f>
        <v>0</v>
      </c>
      <c r="AF20" s="100">
        <f>+'PAIA + Seguimiento'!BT28</f>
        <v>0</v>
      </c>
      <c r="AG20" s="100">
        <f>+'PAIA + Seguimiento'!BV28</f>
        <v>0</v>
      </c>
      <c r="AH20" s="100" t="str">
        <f>+'PAIA + Seguimiento'!BW28</f>
        <v>Programado</v>
      </c>
      <c r="AI20" s="100" t="str">
        <f t="shared" si="8"/>
        <v>Si</v>
      </c>
      <c r="AJ20" s="100">
        <f t="shared" si="9"/>
        <v>100</v>
      </c>
      <c r="AK20" s="100">
        <f>+'PAIA + Seguimiento'!BX28</f>
        <v>0</v>
      </c>
      <c r="AL20" s="100">
        <f>+'PAIA + Seguimiento'!BY28</f>
        <v>0</v>
      </c>
      <c r="AM20" s="100">
        <f>+'PAIA + Seguimiento'!CA28</f>
        <v>0</v>
      </c>
    </row>
    <row r="21" spans="1:39" x14ac:dyDescent="0.25">
      <c r="A21" s="100" t="str">
        <f>+'PAIA + Seguimiento'!B29</f>
        <v>Desarrollo Organizacional</v>
      </c>
      <c r="B21" s="100" t="str">
        <f>+'PAIA + Seguimiento'!D29</f>
        <v>Fortalecer la gestión del conocimiento con el fin de potenciar las habilidades del talento humano y los resultados institucionales</v>
      </c>
      <c r="C21" s="100" t="str">
        <f>+'PAIA + Seguimiento'!F29</f>
        <v>Fortalecer el gobierno, seguridad y gestión sobre los datos</v>
      </c>
      <c r="D21" s="100" t="str">
        <f>+'PAIA + Seguimiento'!G29</f>
        <v>Bodega de datos y tableros de mando</v>
      </c>
      <c r="E21" s="100" t="str">
        <f>+'PAIA + Seguimiento'!I29</f>
        <v>Construir y poblar una bodega de datos</v>
      </c>
      <c r="F21" s="100" t="str">
        <f>+'PAIA + Seguimiento'!K29</f>
        <v>Bodega de datos</v>
      </c>
      <c r="G21" s="101">
        <f>+'PAIA + Seguimiento'!N29</f>
        <v>43921</v>
      </c>
      <c r="H21" s="101">
        <f>+'PAIA + Seguimiento'!O29</f>
        <v>44196</v>
      </c>
      <c r="I21" s="102">
        <f t="shared" si="1"/>
        <v>12</v>
      </c>
      <c r="J21" s="103">
        <f>+'PAIA + Seguimiento'!P29</f>
        <v>0</v>
      </c>
      <c r="K21" s="102">
        <f>+'PAIA + Seguimiento'!R29</f>
        <v>100</v>
      </c>
      <c r="L21" s="102" t="str">
        <f>+'PAIA + Seguimiento'!AZ29</f>
        <v>Dirección de Tecnologías de Información y Comunicaciones</v>
      </c>
      <c r="M21" s="102">
        <f t="shared" si="0"/>
        <v>0</v>
      </c>
      <c r="N21" s="100" t="str">
        <f>+'PAIA + Seguimiento'!BC29</f>
        <v>En desarrollo</v>
      </c>
      <c r="O21" s="100">
        <f>+'PAIA + Seguimiento'!BD29</f>
        <v>0</v>
      </c>
      <c r="P21" s="100" t="str">
        <f>+'PAIA + Seguimiento'!BH29</f>
        <v>Programado</v>
      </c>
      <c r="Q21" s="100" t="str">
        <f t="shared" si="2"/>
        <v>No</v>
      </c>
      <c r="R21" s="100" t="str">
        <f t="shared" si="3"/>
        <v/>
      </c>
      <c r="S21" s="100" t="str">
        <f>+'PAIA + Seguimiento'!BI29</f>
        <v>20200331. Esta actividad conforme con la Fecha Inicial programada no se ha comenzado.</v>
      </c>
      <c r="T21" s="100" t="str">
        <f>+'PAIA + Seguimiento'!BJ29</f>
        <v>Ninguna dentro del periodo</v>
      </c>
      <c r="U21" s="100" t="str">
        <f>+'PAIA + Seguimiento'!BL29</f>
        <v>No aplica para el presente seguimiento</v>
      </c>
      <c r="V21" s="100" t="str">
        <f>+'PAIA + Seguimiento'!BM29</f>
        <v>Programado</v>
      </c>
      <c r="W21" s="100" t="str">
        <f t="shared" si="4"/>
        <v>No</v>
      </c>
      <c r="X21" s="100" t="str">
        <f t="shared" si="5"/>
        <v/>
      </c>
      <c r="Y21" s="100">
        <f>+'PAIA + Seguimiento'!BN29</f>
        <v>0</v>
      </c>
      <c r="Z21" s="100">
        <f>+'PAIA + Seguimiento'!BO29</f>
        <v>0</v>
      </c>
      <c r="AA21" s="100">
        <f>+'PAIA + Seguimiento'!BQ29</f>
        <v>0</v>
      </c>
      <c r="AB21" s="100" t="str">
        <f>+'PAIA + Seguimiento'!BR29</f>
        <v>Programado</v>
      </c>
      <c r="AC21" s="100" t="str">
        <f t="shared" si="6"/>
        <v>No</v>
      </c>
      <c r="AD21" s="100" t="str">
        <f t="shared" si="7"/>
        <v/>
      </c>
      <c r="AE21" s="100">
        <f>+'PAIA + Seguimiento'!BS29</f>
        <v>0</v>
      </c>
      <c r="AF21" s="100">
        <f>+'PAIA + Seguimiento'!BT29</f>
        <v>0</v>
      </c>
      <c r="AG21" s="100">
        <f>+'PAIA + Seguimiento'!BV29</f>
        <v>0</v>
      </c>
      <c r="AH21" s="100" t="str">
        <f>+'PAIA + Seguimiento'!BW29</f>
        <v>Programado</v>
      </c>
      <c r="AI21" s="100" t="str">
        <f t="shared" si="8"/>
        <v>Si</v>
      </c>
      <c r="AJ21" s="100">
        <f t="shared" si="9"/>
        <v>100</v>
      </c>
      <c r="AK21" s="100">
        <f>+'PAIA + Seguimiento'!BX29</f>
        <v>0</v>
      </c>
      <c r="AL21" s="100">
        <f>+'PAIA + Seguimiento'!BY29</f>
        <v>0</v>
      </c>
      <c r="AM21" s="100">
        <f>+'PAIA + Seguimiento'!CA29</f>
        <v>0</v>
      </c>
    </row>
    <row r="22" spans="1:39" x14ac:dyDescent="0.25">
      <c r="A22" s="100" t="str">
        <f>+'PAIA + Seguimiento'!B30</f>
        <v>Desarrollo Organizacional</v>
      </c>
      <c r="B22" s="100" t="str">
        <f>+'PAIA + Seguimiento'!D30</f>
        <v>Fortalecer la gestión del conocimiento con el fin de potenciar las habilidades del talento humano y los resultados institucionales</v>
      </c>
      <c r="C22" s="100" t="str">
        <f>+'PAIA + Seguimiento'!F30</f>
        <v>Fortalecer el gobierno, seguridad y gestión sobre los datos</v>
      </c>
      <c r="D22" s="100" t="str">
        <f>+'PAIA + Seguimiento'!G30</f>
        <v>Características de perfilamiento de datos con calidad</v>
      </c>
      <c r="E22" s="100" t="str">
        <f>+'PAIA + Seguimiento'!I30</f>
        <v>Definir las características que perfilan la calidad de los datos</v>
      </c>
      <c r="F22" s="100" t="str">
        <f>+'PAIA + Seguimiento'!K30</f>
        <v>Perfilamiento de datos</v>
      </c>
      <c r="G22" s="101">
        <f>+'PAIA + Seguimiento'!N30</f>
        <v>43891</v>
      </c>
      <c r="H22" s="101">
        <f>+'PAIA + Seguimiento'!O30</f>
        <v>44043</v>
      </c>
      <c r="I22" s="102">
        <f t="shared" si="1"/>
        <v>7</v>
      </c>
      <c r="J22" s="103">
        <f>+'PAIA + Seguimiento'!P30</f>
        <v>0</v>
      </c>
      <c r="K22" s="102">
        <f>+'PAIA + Seguimiento'!R30</f>
        <v>100</v>
      </c>
      <c r="L22" s="102" t="str">
        <f>+'PAIA + Seguimiento'!AZ30</f>
        <v>Dirección de Tecnologías de Información y Comunicaciones</v>
      </c>
      <c r="M22" s="102">
        <f t="shared" si="0"/>
        <v>0</v>
      </c>
      <c r="N22" s="100" t="str">
        <f>+'PAIA + Seguimiento'!BC30</f>
        <v>En desarrollo</v>
      </c>
      <c r="O22" s="100">
        <f>+'PAIA + Seguimiento'!BD30</f>
        <v>0</v>
      </c>
      <c r="P22" s="100" t="str">
        <f>+'PAIA + Seguimiento'!BH30</f>
        <v>Programado</v>
      </c>
      <c r="Q22" s="100" t="str">
        <f t="shared" si="2"/>
        <v>No</v>
      </c>
      <c r="R22" s="100" t="str">
        <f t="shared" si="3"/>
        <v/>
      </c>
      <c r="S22" s="100" t="str">
        <f>+'PAIA + Seguimiento'!BI30</f>
        <v>20200331. Al interior de la DGTIC se inició con la definición de las características de perfilamiento de la calidad de los datos. Para lo cual se llevó a cabo la identificación de datos por régimen (contributivo, subsidiado, excepción, tal como se puede ver dentro de la evidencia adjunta para la presente actividad.
Se aclara que teniendo en cuenta la fecha de duración de esta actividad, la evidencia reportada es de manera parcial</v>
      </c>
      <c r="T22" s="100" t="str">
        <f>+'PAIA + Seguimiento'!BJ30</f>
        <v>Ninguna dentro del periodo</v>
      </c>
      <c r="U22" s="100" t="str">
        <f>+'PAIA + Seguimiento'!BL30</f>
        <v>Ver: Trim I\PerfilamientoDatos</v>
      </c>
      <c r="V22" s="100" t="str">
        <f>+'PAIA + Seguimiento'!BM30</f>
        <v>Programado</v>
      </c>
      <c r="W22" s="100" t="str">
        <f t="shared" si="4"/>
        <v>No</v>
      </c>
      <c r="X22" s="100" t="str">
        <f t="shared" si="5"/>
        <v/>
      </c>
      <c r="Y22" s="100">
        <f>+'PAIA + Seguimiento'!BN30</f>
        <v>0</v>
      </c>
      <c r="Z22" s="100">
        <f>+'PAIA + Seguimiento'!BO30</f>
        <v>0</v>
      </c>
      <c r="AA22" s="100">
        <f>+'PAIA + Seguimiento'!BQ30</f>
        <v>0</v>
      </c>
      <c r="AB22" s="100" t="str">
        <f>+'PAIA + Seguimiento'!BR30</f>
        <v>Programado</v>
      </c>
      <c r="AC22" s="100" t="str">
        <f t="shared" si="6"/>
        <v>Si</v>
      </c>
      <c r="AD22" s="100">
        <f t="shared" si="7"/>
        <v>100</v>
      </c>
      <c r="AE22" s="100">
        <f>+'PAIA + Seguimiento'!BS30</f>
        <v>0</v>
      </c>
      <c r="AF22" s="100">
        <f>+'PAIA + Seguimiento'!BT30</f>
        <v>0</v>
      </c>
      <c r="AG22" s="100">
        <f>+'PAIA + Seguimiento'!BV30</f>
        <v>0</v>
      </c>
      <c r="AH22" s="100" t="str">
        <f>+'PAIA + Seguimiento'!BW30</f>
        <v>No programado</v>
      </c>
      <c r="AI22" s="100" t="str">
        <f t="shared" si="8"/>
        <v>No</v>
      </c>
      <c r="AJ22" s="100" t="str">
        <f t="shared" si="9"/>
        <v/>
      </c>
      <c r="AK22" s="100">
        <f>+'PAIA + Seguimiento'!BX30</f>
        <v>0</v>
      </c>
      <c r="AL22" s="100">
        <f>+'PAIA + Seguimiento'!BY30</f>
        <v>0</v>
      </c>
      <c r="AM22" s="100">
        <f>+'PAIA + Seguimiento'!CA30</f>
        <v>0</v>
      </c>
    </row>
    <row r="23" spans="1:39" x14ac:dyDescent="0.25">
      <c r="A23" s="100" t="str">
        <f>+'PAIA + Seguimiento'!B31</f>
        <v>Desarrollo Organizacional</v>
      </c>
      <c r="B23" s="100" t="str">
        <f>+'PAIA + Seguimiento'!D31</f>
        <v>Fortalecer la gestión del conocimiento con el fin de potenciar las habilidades del talento humano y los resultados institucionales</v>
      </c>
      <c r="C23" s="100" t="str">
        <f>+'PAIA + Seguimiento'!F31</f>
        <v>Fortalecer el gobierno, seguridad y gestión sobre los datos</v>
      </c>
      <c r="D23" s="100" t="str">
        <f>+'PAIA + Seguimiento'!G31</f>
        <v>Conjunto de datos abiertos publicado</v>
      </c>
      <c r="E23" s="100" t="str">
        <f>+'PAIA + Seguimiento'!I31</f>
        <v>Generar y publicar conjunto de datos abiertos</v>
      </c>
      <c r="F23" s="100" t="str">
        <f>+'PAIA + Seguimiento'!K31</f>
        <v>Conjunto de datos abiertos publicado</v>
      </c>
      <c r="G23" s="101">
        <f>+'PAIA + Seguimiento'!N31</f>
        <v>43891</v>
      </c>
      <c r="H23" s="101">
        <f>+'PAIA + Seguimiento'!O31</f>
        <v>44012</v>
      </c>
      <c r="I23" s="102">
        <f t="shared" si="1"/>
        <v>6</v>
      </c>
      <c r="J23" s="103">
        <f>+'PAIA + Seguimiento'!P31</f>
        <v>0</v>
      </c>
      <c r="K23" s="102">
        <f>+'PAIA + Seguimiento'!R31</f>
        <v>100</v>
      </c>
      <c r="L23" s="102" t="str">
        <f>+'PAIA + Seguimiento'!AZ31</f>
        <v>Dirección de Tecnologías de Información y Comunicaciones</v>
      </c>
      <c r="M23" s="102">
        <f t="shared" si="0"/>
        <v>0</v>
      </c>
      <c r="N23" s="100" t="str">
        <f>+'PAIA + Seguimiento'!BC31</f>
        <v>En desarrollo</v>
      </c>
      <c r="O23" s="100">
        <f>+'PAIA + Seguimiento'!BD31</f>
        <v>0</v>
      </c>
      <c r="P23" s="100" t="str">
        <f>+'PAIA + Seguimiento'!BH31</f>
        <v>Programado</v>
      </c>
      <c r="Q23" s="100" t="str">
        <f t="shared" si="2"/>
        <v>No</v>
      </c>
      <c r="R23" s="100" t="str">
        <f t="shared" si="3"/>
        <v/>
      </c>
      <c r="S23" s="100" t="str">
        <f>+'PAIA + Seguimiento'!BI31</f>
        <v>20200331. El 20 de marzo de 2020 el procedimiento de Gestión de datos abiertos fue publicado, teniendo en cuenta esto, el pasado 30 de marzo de 2020 se llevó a cabo una reunión vía Team con el propósito de definir el primer conjunto de datos abiertos.</v>
      </c>
      <c r="T23" s="100">
        <f>+'PAIA + Seguimiento'!BJ31</f>
        <v>0</v>
      </c>
      <c r="U23" s="100" t="str">
        <f>+'PAIA + Seguimiento'!BL31</f>
        <v>Ver: Procedimiento publicado https://bit.ly/2xHP8Bs
Avances definición conjunto de datos:Trim I\DatosAbiertos</v>
      </c>
      <c r="V23" s="100" t="str">
        <f>+'PAIA + Seguimiento'!BM31</f>
        <v>Programado</v>
      </c>
      <c r="W23" s="100" t="str">
        <f t="shared" si="4"/>
        <v>Si</v>
      </c>
      <c r="X23" s="100">
        <f t="shared" si="5"/>
        <v>100</v>
      </c>
      <c r="Y23" s="100">
        <f>+'PAIA + Seguimiento'!BN31</f>
        <v>0</v>
      </c>
      <c r="Z23" s="100">
        <f>+'PAIA + Seguimiento'!BO31</f>
        <v>0</v>
      </c>
      <c r="AA23" s="100">
        <f>+'PAIA + Seguimiento'!BQ31</f>
        <v>0</v>
      </c>
      <c r="AB23" s="100" t="str">
        <f>+'PAIA + Seguimiento'!BR31</f>
        <v>No programado</v>
      </c>
      <c r="AC23" s="100" t="str">
        <f t="shared" si="6"/>
        <v>No</v>
      </c>
      <c r="AD23" s="100" t="str">
        <f t="shared" si="7"/>
        <v/>
      </c>
      <c r="AE23" s="100">
        <f>+'PAIA + Seguimiento'!BS31</f>
        <v>0</v>
      </c>
      <c r="AF23" s="100">
        <f>+'PAIA + Seguimiento'!BT31</f>
        <v>0</v>
      </c>
      <c r="AG23" s="100">
        <f>+'PAIA + Seguimiento'!BV31</f>
        <v>0</v>
      </c>
      <c r="AH23" s="100" t="str">
        <f>+'PAIA + Seguimiento'!BW31</f>
        <v>No programado</v>
      </c>
      <c r="AI23" s="100" t="str">
        <f t="shared" si="8"/>
        <v>No</v>
      </c>
      <c r="AJ23" s="100" t="str">
        <f t="shared" si="9"/>
        <v/>
      </c>
      <c r="AK23" s="100">
        <f>+'PAIA + Seguimiento'!BX31</f>
        <v>0</v>
      </c>
      <c r="AL23" s="100">
        <f>+'PAIA + Seguimiento'!BY31</f>
        <v>0</v>
      </c>
      <c r="AM23" s="100">
        <f>+'PAIA + Seguimiento'!CA31</f>
        <v>0</v>
      </c>
    </row>
    <row r="24" spans="1:39" x14ac:dyDescent="0.25">
      <c r="A24" s="100" t="str">
        <f>+'PAIA + Seguimiento'!B32</f>
        <v>Desarrollo Organizacional</v>
      </c>
      <c r="B24" s="100" t="str">
        <f>+'PAIA + Seguimiento'!D32</f>
        <v>Fortalecer la gestión del conocimiento con el fin de potenciar las habilidades del talento humano y los resultados institucionales</v>
      </c>
      <c r="C24" s="100" t="str">
        <f>+'PAIA + Seguimiento'!F32</f>
        <v>Fortalecer el gobierno, seguridad y gestión sobre los datos</v>
      </c>
      <c r="D24" s="100" t="str">
        <f>+'PAIA + Seguimiento'!G32</f>
        <v>Documento y artefactos de Arquitectura de datos</v>
      </c>
      <c r="E24" s="100" t="str">
        <f>+'PAIA + Seguimiento'!I32</f>
        <v>Definir y diseñar la arquitectura de datos</v>
      </c>
      <c r="F24" s="100" t="str">
        <f>+'PAIA + Seguimiento'!K32</f>
        <v>Arquitectura de datos documentada</v>
      </c>
      <c r="G24" s="101">
        <f>+'PAIA + Seguimiento'!N32</f>
        <v>43899</v>
      </c>
      <c r="H24" s="101">
        <f>+'PAIA + Seguimiento'!O32</f>
        <v>44104</v>
      </c>
      <c r="I24" s="102">
        <f t="shared" si="1"/>
        <v>9</v>
      </c>
      <c r="J24" s="103">
        <f>+'PAIA + Seguimiento'!P32</f>
        <v>0</v>
      </c>
      <c r="K24" s="102">
        <f>+'PAIA + Seguimiento'!R32</f>
        <v>100</v>
      </c>
      <c r="L24" s="102" t="str">
        <f>+'PAIA + Seguimiento'!AZ32</f>
        <v>Dirección de Tecnologías de Información y Comunicaciones</v>
      </c>
      <c r="M24" s="102">
        <f t="shared" si="0"/>
        <v>0</v>
      </c>
      <c r="N24" s="100" t="str">
        <f>+'PAIA + Seguimiento'!BC32</f>
        <v>En desarrollo</v>
      </c>
      <c r="O24" s="100">
        <f>+'PAIA + Seguimiento'!BD32</f>
        <v>0</v>
      </c>
      <c r="P24" s="100" t="str">
        <f>+'PAIA + Seguimiento'!BH32</f>
        <v>Programado</v>
      </c>
      <c r="Q24" s="100" t="str">
        <f t="shared" si="2"/>
        <v>No</v>
      </c>
      <c r="R24" s="100" t="str">
        <f t="shared" si="3"/>
        <v/>
      </c>
      <c r="S24" s="100" t="str">
        <f>+'PAIA + Seguimiento'!BI32</f>
        <v>20200331. Debido a la contingencia de Sanidad, el proceso de contratación que soportará el desarrollo de la presente actividad no se ha llevado a cabo.</v>
      </c>
      <c r="T24" s="100" t="str">
        <f>+'PAIA + Seguimiento'!BJ32</f>
        <v>Ninguna dentro del periodo</v>
      </c>
      <c r="U24" s="100" t="str">
        <f>+'PAIA + Seguimiento'!BL32</f>
        <v>No aplica para el presente seguimiento</v>
      </c>
      <c r="V24" s="100" t="str">
        <f>+'PAIA + Seguimiento'!BM32</f>
        <v>Programado</v>
      </c>
      <c r="W24" s="100" t="str">
        <f t="shared" si="4"/>
        <v>No</v>
      </c>
      <c r="X24" s="100" t="str">
        <f t="shared" si="5"/>
        <v/>
      </c>
      <c r="Y24" s="100">
        <f>+'PAIA + Seguimiento'!BN32</f>
        <v>0</v>
      </c>
      <c r="Z24" s="100">
        <f>+'PAIA + Seguimiento'!BO32</f>
        <v>0</v>
      </c>
      <c r="AA24" s="100">
        <f>+'PAIA + Seguimiento'!BQ32</f>
        <v>0</v>
      </c>
      <c r="AB24" s="100" t="str">
        <f>+'PAIA + Seguimiento'!BR32</f>
        <v>Programado</v>
      </c>
      <c r="AC24" s="100" t="str">
        <f t="shared" si="6"/>
        <v>Si</v>
      </c>
      <c r="AD24" s="100">
        <f t="shared" si="7"/>
        <v>100</v>
      </c>
      <c r="AE24" s="100">
        <f>+'PAIA + Seguimiento'!BS32</f>
        <v>0</v>
      </c>
      <c r="AF24" s="100">
        <f>+'PAIA + Seguimiento'!BT32</f>
        <v>0</v>
      </c>
      <c r="AG24" s="100">
        <f>+'PAIA + Seguimiento'!BV32</f>
        <v>0</v>
      </c>
      <c r="AH24" s="100" t="str">
        <f>+'PAIA + Seguimiento'!BW32</f>
        <v>No programado</v>
      </c>
      <c r="AI24" s="100" t="str">
        <f t="shared" si="8"/>
        <v>No</v>
      </c>
      <c r="AJ24" s="100" t="str">
        <f t="shared" si="9"/>
        <v/>
      </c>
      <c r="AK24" s="100">
        <f>+'PAIA + Seguimiento'!BX32</f>
        <v>0</v>
      </c>
      <c r="AL24" s="100">
        <f>+'PAIA + Seguimiento'!BY32</f>
        <v>0</v>
      </c>
      <c r="AM24" s="100">
        <f>+'PAIA + Seguimiento'!CA32</f>
        <v>0</v>
      </c>
    </row>
    <row r="25" spans="1:39" x14ac:dyDescent="0.25">
      <c r="A25" s="100" t="str">
        <f>+'PAIA + Seguimiento'!B33</f>
        <v>Desarrollo Organizacional</v>
      </c>
      <c r="B25" s="100" t="str">
        <f>+'PAIA + Seguimiento'!D33</f>
        <v>Fortalecer la gestión del conocimiento con el fin de potenciar las habilidades del talento humano y los resultados institucionales</v>
      </c>
      <c r="C25" s="100" t="str">
        <f>+'PAIA + Seguimiento'!F33</f>
        <v>Fortalecer el gobierno, seguridad y gestión sobre los datos</v>
      </c>
      <c r="D25" s="100" t="str">
        <f>+'PAIA + Seguimiento'!G33</f>
        <v>Modelo de Seguridad y Privacidad - MSPI Gestionado</v>
      </c>
      <c r="E25" s="100" t="str">
        <f>+'PAIA + Seguimiento'!I33</f>
        <v>Actualizar inventario de activos de Información de los procesos de la ADRES</v>
      </c>
      <c r="F25" s="100" t="str">
        <f>+'PAIA + Seguimiento'!K33</f>
        <v>Matriz de activos de información actualizada</v>
      </c>
      <c r="G25" s="101">
        <f>+'PAIA + Seguimiento'!N33</f>
        <v>43862</v>
      </c>
      <c r="H25" s="101">
        <f>+'PAIA + Seguimiento'!O33</f>
        <v>44196</v>
      </c>
      <c r="I25" s="102">
        <f t="shared" si="1"/>
        <v>12</v>
      </c>
      <c r="J25" s="103">
        <f>+'PAIA + Seguimiento'!P33</f>
        <v>0</v>
      </c>
      <c r="K25" s="102">
        <f>+'PAIA + Seguimiento'!R33</f>
        <v>20</v>
      </c>
      <c r="L25" s="102" t="str">
        <f>+'PAIA + Seguimiento'!AZ33</f>
        <v>Dirección de Tecnologías de Información y Comunicaciones</v>
      </c>
      <c r="M25" s="102">
        <f t="shared" si="0"/>
        <v>0</v>
      </c>
      <c r="N25" s="100" t="str">
        <f>+'PAIA + Seguimiento'!BC33</f>
        <v>En desarrollo</v>
      </c>
      <c r="O25" s="100">
        <f>+'PAIA + Seguimiento'!BD33</f>
        <v>0</v>
      </c>
      <c r="P25" s="100" t="str">
        <f>+'PAIA + Seguimiento'!BH33</f>
        <v>Programado</v>
      </c>
      <c r="Q25" s="100" t="str">
        <f t="shared" si="2"/>
        <v>No</v>
      </c>
      <c r="R25" s="100" t="str">
        <f t="shared" si="3"/>
        <v/>
      </c>
      <c r="S25" s="100" t="str">
        <f>+'PAIA + Seguimiento'!BI33</f>
        <v>20200331. Para este seguimiento no se contó con actividades planeadas para la actualización de la matriz de activos de información de los proceso de la ADRES. Sin embargo, teniendo en cuenta la actualización del RNBD, la cual se debe hacer antes del 31 de marzo de cada año; se actualizó el inventario de activos de información ingresando 6 nuevos activos (Expediente historia laboral inactivos, Registro de accidentes de trabajo, Perfil Sociodemográfico GETH-F27, SII_PRE - Procesos de Repetición, CRM y Base Contratistas)
Adicionalmente, se relacionaron los activos de información que se identificaron dentro de la clasificación de riesgos por procesos que se tuvo el año anterior.</v>
      </c>
      <c r="T25" s="100">
        <f>+'PAIA + Seguimiento'!BJ33</f>
        <v>0</v>
      </c>
      <c r="U25" s="100" t="str">
        <f>+'PAIA + Seguimiento'!BL33</f>
        <v xml:space="preserve"> A continuación, se presentan los enlaces del Registro de Activos de Información - RAI (https://bit.ly/343Vwiw) y del Índice de Información Clasificada (https://www.datos.gov.co/Participaci-n-ciudadana/-ndice-de-Informaci-n-Clasificada-y-Reservada/dvkd-syp3).
La matriz completa de activos de información, se encuentra bajo custodia del  líder de Seguridad de la Información.</v>
      </c>
      <c r="V25" s="100" t="str">
        <f>+'PAIA + Seguimiento'!BM33</f>
        <v>Programado</v>
      </c>
      <c r="W25" s="100" t="str">
        <f t="shared" si="4"/>
        <v>No</v>
      </c>
      <c r="X25" s="100" t="str">
        <f t="shared" si="5"/>
        <v/>
      </c>
      <c r="Y25" s="100">
        <f>+'PAIA + Seguimiento'!BN33</f>
        <v>0</v>
      </c>
      <c r="Z25" s="100">
        <f>+'PAIA + Seguimiento'!BO33</f>
        <v>0</v>
      </c>
      <c r="AA25" s="100">
        <f>+'PAIA + Seguimiento'!BQ33</f>
        <v>0</v>
      </c>
      <c r="AB25" s="100" t="str">
        <f>+'PAIA + Seguimiento'!BR33</f>
        <v>Programado</v>
      </c>
      <c r="AC25" s="100" t="str">
        <f t="shared" si="6"/>
        <v>No</v>
      </c>
      <c r="AD25" s="100" t="str">
        <f t="shared" si="7"/>
        <v/>
      </c>
      <c r="AE25" s="100">
        <f>+'PAIA + Seguimiento'!BS33</f>
        <v>0</v>
      </c>
      <c r="AF25" s="100">
        <f>+'PAIA + Seguimiento'!BT33</f>
        <v>0</v>
      </c>
      <c r="AG25" s="100">
        <f>+'PAIA + Seguimiento'!BV33</f>
        <v>0</v>
      </c>
      <c r="AH25" s="100" t="str">
        <f>+'PAIA + Seguimiento'!BW33</f>
        <v>Programado</v>
      </c>
      <c r="AI25" s="100" t="str">
        <f t="shared" si="8"/>
        <v>Si</v>
      </c>
      <c r="AJ25" s="100">
        <f t="shared" si="9"/>
        <v>20</v>
      </c>
      <c r="AK25" s="100">
        <f>+'PAIA + Seguimiento'!BX33</f>
        <v>0</v>
      </c>
      <c r="AL25" s="100">
        <f>+'PAIA + Seguimiento'!BY33</f>
        <v>0</v>
      </c>
      <c r="AM25" s="100">
        <f>+'PAIA + Seguimiento'!CA33</f>
        <v>0</v>
      </c>
    </row>
    <row r="26" spans="1:39" x14ac:dyDescent="0.25">
      <c r="A26" s="100" t="str">
        <f>+'PAIA + Seguimiento'!B34</f>
        <v>Desarrollo Organizacional</v>
      </c>
      <c r="B26" s="100" t="str">
        <f>+'PAIA + Seguimiento'!D34</f>
        <v>Fortalecer la gestión del conocimiento con el fin de potenciar las habilidades del talento humano y los resultados institucionales</v>
      </c>
      <c r="C26" s="100" t="str">
        <f>+'PAIA + Seguimiento'!F34</f>
        <v>Fortalecer el gobierno, seguridad y gestión sobre los datos</v>
      </c>
      <c r="D26" s="100" t="str">
        <f>+'PAIA + Seguimiento'!G34</f>
        <v>Modelo de Seguridad y Privacidad - MSPI Gestionado</v>
      </c>
      <c r="E26" s="100" t="str">
        <f>+'PAIA + Seguimiento'!I34</f>
        <v>Gestionar el MSPI con la socialización al interior de la ADRES en temas de Seguridad y Privacidad de la Información</v>
      </c>
      <c r="F26" s="100" t="str">
        <f>+'PAIA + Seguimiento'!K34</f>
        <v>Memorias de la capacitación (Presentación, listados de asistencia</v>
      </c>
      <c r="G26" s="101">
        <f>+'PAIA + Seguimiento'!N34</f>
        <v>43862</v>
      </c>
      <c r="H26" s="101">
        <f>+'PAIA + Seguimiento'!O34</f>
        <v>44196</v>
      </c>
      <c r="I26" s="102">
        <f t="shared" si="1"/>
        <v>12</v>
      </c>
      <c r="J26" s="103">
        <f>+'PAIA + Seguimiento'!P34</f>
        <v>0</v>
      </c>
      <c r="K26" s="102">
        <f>+'PAIA + Seguimiento'!R34</f>
        <v>10</v>
      </c>
      <c r="L26" s="102" t="str">
        <f>+'PAIA + Seguimiento'!AZ34</f>
        <v>Dirección de Tecnologías de Información y Comunicaciones</v>
      </c>
      <c r="M26" s="102">
        <f t="shared" si="0"/>
        <v>0</v>
      </c>
      <c r="N26" s="100" t="str">
        <f>+'PAIA + Seguimiento'!BC34</f>
        <v>En desarrollo</v>
      </c>
      <c r="O26" s="100">
        <f>+'PAIA + Seguimiento'!BD34</f>
        <v>0</v>
      </c>
      <c r="P26" s="100" t="str">
        <f>+'PAIA + Seguimiento'!BH34</f>
        <v>Programado</v>
      </c>
      <c r="Q26" s="100" t="str">
        <f t="shared" si="2"/>
        <v>No</v>
      </c>
      <c r="R26" s="100" t="str">
        <f t="shared" si="3"/>
        <v/>
      </c>
      <c r="S26" s="100" t="str">
        <f>+'PAIA + Seguimiento'!BI34</f>
        <v xml:space="preserve">20200331. las capacitaciones que se tienen planeadas para este 2020 se llevarán a cabo finalizando cada semestre.
Sin embargo, durante estos 3 primeros meses se llevó acabo la capacitación del uso del múltiple factor de autenticación indicando el porque se optó por tomar dicha política de configuración.
Ahora bien, frente al tema propuesto para el 1er trimestre, ya se planeó las reuniones iniciales para validar la documentación relacionada al Plan de Continuidad de Negocio y Plan de Recuperación de Desastres, temas que de manera conjunta serán socializados junto con la OAPCR </v>
      </c>
      <c r="T26" s="100">
        <f>+'PAIA + Seguimiento'!BJ34</f>
        <v>0</v>
      </c>
      <c r="U26" s="100" t="str">
        <f>+'PAIA + Seguimiento'!BL34</f>
        <v>Como evidencias se tiene:
Registro de la asistencia por grupo capacitado. Ver (Trim I\MFA)
Adicionalmente, se debe puede hacer validación del acceso ingresando desde el exterior de la ADRES, en donde se solicitará el MFA configurado.</v>
      </c>
      <c r="V26" s="100" t="str">
        <f>+'PAIA + Seguimiento'!BM34</f>
        <v>Programado</v>
      </c>
      <c r="W26" s="100" t="str">
        <f t="shared" si="4"/>
        <v>No</v>
      </c>
      <c r="X26" s="100" t="str">
        <f t="shared" si="5"/>
        <v/>
      </c>
      <c r="Y26" s="100">
        <f>+'PAIA + Seguimiento'!BN34</f>
        <v>0</v>
      </c>
      <c r="Z26" s="100">
        <f>+'PAIA + Seguimiento'!BO34</f>
        <v>0</v>
      </c>
      <c r="AA26" s="100">
        <f>+'PAIA + Seguimiento'!BQ34</f>
        <v>0</v>
      </c>
      <c r="AB26" s="100" t="str">
        <f>+'PAIA + Seguimiento'!BR34</f>
        <v>Programado</v>
      </c>
      <c r="AC26" s="100" t="str">
        <f t="shared" si="6"/>
        <v>No</v>
      </c>
      <c r="AD26" s="100" t="str">
        <f t="shared" si="7"/>
        <v/>
      </c>
      <c r="AE26" s="100">
        <f>+'PAIA + Seguimiento'!BS34</f>
        <v>0</v>
      </c>
      <c r="AF26" s="100">
        <f>+'PAIA + Seguimiento'!BT34</f>
        <v>0</v>
      </c>
      <c r="AG26" s="100">
        <f>+'PAIA + Seguimiento'!BV34</f>
        <v>0</v>
      </c>
      <c r="AH26" s="100" t="str">
        <f>+'PAIA + Seguimiento'!BW34</f>
        <v>Programado</v>
      </c>
      <c r="AI26" s="100" t="str">
        <f t="shared" si="8"/>
        <v>Si</v>
      </c>
      <c r="AJ26" s="100">
        <f t="shared" si="9"/>
        <v>10</v>
      </c>
      <c r="AK26" s="100">
        <f>+'PAIA + Seguimiento'!BX34</f>
        <v>0</v>
      </c>
      <c r="AL26" s="100">
        <f>+'PAIA + Seguimiento'!BY34</f>
        <v>0</v>
      </c>
      <c r="AM26" s="100">
        <f>+'PAIA + Seguimiento'!CA34</f>
        <v>0</v>
      </c>
    </row>
    <row r="27" spans="1:39" x14ac:dyDescent="0.25">
      <c r="A27" s="100" t="str">
        <f>+'PAIA + Seguimiento'!B35</f>
        <v>Desarrollo Organizacional</v>
      </c>
      <c r="B27" s="100" t="str">
        <f>+'PAIA + Seguimiento'!D35</f>
        <v>Fortalecer la gestión del conocimiento con el fin de potenciar las habilidades del talento humano y los resultados institucionales</v>
      </c>
      <c r="C27" s="100" t="str">
        <f>+'PAIA + Seguimiento'!F35</f>
        <v>Fortalecer el gobierno, seguridad y gestión sobre los datos</v>
      </c>
      <c r="D27" s="100" t="str">
        <f>+'PAIA + Seguimiento'!G35</f>
        <v>Modelo de Seguridad y Privacidad - MSPI Gestionado</v>
      </c>
      <c r="E27" s="100" t="str">
        <f>+'PAIA + Seguimiento'!I35</f>
        <v>Implementar doble factor de autenticación en los procesos de la ADRES</v>
      </c>
      <c r="F27" s="100" t="str">
        <f>+'PAIA + Seguimiento'!K35</f>
        <v>Doble Factor de autenticación implementado</v>
      </c>
      <c r="G27" s="101">
        <f>+'PAIA + Seguimiento'!N35</f>
        <v>43862</v>
      </c>
      <c r="H27" s="101">
        <f>+'PAIA + Seguimiento'!O35</f>
        <v>43951</v>
      </c>
      <c r="I27" s="102">
        <f t="shared" si="1"/>
        <v>4</v>
      </c>
      <c r="J27" s="103">
        <f>+'PAIA + Seguimiento'!P35</f>
        <v>0</v>
      </c>
      <c r="K27" s="102">
        <f>+'PAIA + Seguimiento'!R35</f>
        <v>30</v>
      </c>
      <c r="L27" s="102" t="str">
        <f>+'PAIA + Seguimiento'!AZ35</f>
        <v>Dirección de Tecnologías de Información y Comunicaciones</v>
      </c>
      <c r="M27" s="102">
        <f t="shared" si="0"/>
        <v>30</v>
      </c>
      <c r="N27" s="100" t="str">
        <f>+'PAIA + Seguimiento'!BC35</f>
        <v>Finalizada</v>
      </c>
      <c r="O27" s="100">
        <f>+'PAIA + Seguimiento'!BD35</f>
        <v>43899</v>
      </c>
      <c r="P27" s="100" t="str">
        <f>+'PAIA + Seguimiento'!BH35</f>
        <v>Programado</v>
      </c>
      <c r="Q27" s="100" t="str">
        <f t="shared" si="2"/>
        <v>No</v>
      </c>
      <c r="R27" s="100" t="str">
        <f t="shared" si="3"/>
        <v/>
      </c>
      <c r="S27" s="100" t="str">
        <f>+'PAIA + Seguimiento'!BI35</f>
        <v>20200331. Desde el 03 de febrero y hasta el 09 de marzo, se llevó a cabo la implementación del Doble Factor de autenticación dentro de la Entidad - MFA; para lo cual, en reuniones semanales se habilitó las diferentes dependencias para que les aplicará la nueva política de ingreso. 
Al finalizar el presente informe se tienen 351 cuentas habilitadas.</v>
      </c>
      <c r="T27" s="100" t="str">
        <f>+'PAIA + Seguimiento'!BJ35</f>
        <v>Aunque la actividad se terminó conforme con la programación definida, se dificultó el desarrollo de la misma por falta de la asistencia de las personas citadas, siendo las capacitaciones a Dirección de Otras Prestaciones, Dirección Administrativa y Financiera y Oficina Asesora Jurídica las que mayor grado de inasistencia se tuvo</v>
      </c>
      <c r="U27" s="100" t="str">
        <f>+'PAIA + Seguimiento'!BL35</f>
        <v>Como evidencias se tiene:
Registro de la asistencia por grupo capacitado. Ver (Trim I\MFA)
Adicionalmente, se debe puede hacer validación del acceso ingresando desde el exterior de la ADRES, en donde se solicitará el MFA configurado.</v>
      </c>
      <c r="V27" s="100" t="str">
        <f>+'PAIA + Seguimiento'!BM35</f>
        <v>Programado</v>
      </c>
      <c r="W27" s="100" t="str">
        <f t="shared" si="4"/>
        <v>Si</v>
      </c>
      <c r="X27" s="100">
        <f t="shared" si="5"/>
        <v>30</v>
      </c>
      <c r="Y27" s="100">
        <f>+'PAIA + Seguimiento'!BN35</f>
        <v>0</v>
      </c>
      <c r="Z27" s="100">
        <f>+'PAIA + Seguimiento'!BO35</f>
        <v>0</v>
      </c>
      <c r="AA27" s="100">
        <f>+'PAIA + Seguimiento'!BQ35</f>
        <v>0</v>
      </c>
      <c r="AB27" s="100" t="str">
        <f>+'PAIA + Seguimiento'!BR35</f>
        <v>No programado</v>
      </c>
      <c r="AC27" s="100" t="str">
        <f t="shared" si="6"/>
        <v>No</v>
      </c>
      <c r="AD27" s="100" t="str">
        <f t="shared" si="7"/>
        <v/>
      </c>
      <c r="AE27" s="100">
        <f>+'PAIA + Seguimiento'!BS35</f>
        <v>0</v>
      </c>
      <c r="AF27" s="100">
        <f>+'PAIA + Seguimiento'!BT35</f>
        <v>0</v>
      </c>
      <c r="AG27" s="100">
        <f>+'PAIA + Seguimiento'!BV35</f>
        <v>0</v>
      </c>
      <c r="AH27" s="100" t="str">
        <f>+'PAIA + Seguimiento'!BW35</f>
        <v>No programado</v>
      </c>
      <c r="AI27" s="100" t="str">
        <f t="shared" si="8"/>
        <v>No</v>
      </c>
      <c r="AJ27" s="100" t="str">
        <f t="shared" si="9"/>
        <v/>
      </c>
      <c r="AK27" s="100">
        <f>+'PAIA + Seguimiento'!BX35</f>
        <v>0</v>
      </c>
      <c r="AL27" s="100">
        <f>+'PAIA + Seguimiento'!BY35</f>
        <v>0</v>
      </c>
      <c r="AM27" s="100">
        <f>+'PAIA + Seguimiento'!CA35</f>
        <v>0</v>
      </c>
    </row>
    <row r="28" spans="1:39" x14ac:dyDescent="0.25">
      <c r="A28" s="100" t="str">
        <f>+'PAIA + Seguimiento'!B36</f>
        <v>Desarrollo Organizacional</v>
      </c>
      <c r="B28" s="100" t="str">
        <f>+'PAIA + Seguimiento'!D36</f>
        <v>Fortalecer la gestión del conocimiento con el fin de potenciar las habilidades del talento humano y los resultados institucionales</v>
      </c>
      <c r="C28" s="100" t="str">
        <f>+'PAIA + Seguimiento'!F36</f>
        <v>Fortalecer el gobierno, seguridad y gestión sobre los datos</v>
      </c>
      <c r="D28" s="100" t="str">
        <f>+'PAIA + Seguimiento'!G36</f>
        <v>Modelo de Seguridad y Privacidad - MSPI Gestionado</v>
      </c>
      <c r="E28" s="100" t="str">
        <f>+'PAIA + Seguimiento'!I36</f>
        <v>Realizar análisis de vulnerabilidades dentro de la infraestructura tecnológica de la Entidad</v>
      </c>
      <c r="F28" s="100" t="str">
        <f>+'PAIA + Seguimiento'!K36</f>
        <v>Informe de Análisis de vulnerabilidades</v>
      </c>
      <c r="G28" s="101">
        <f>+'PAIA + Seguimiento'!N36</f>
        <v>44044</v>
      </c>
      <c r="H28" s="101">
        <f>+'PAIA + Seguimiento'!O36</f>
        <v>44196</v>
      </c>
      <c r="I28" s="102">
        <f t="shared" si="1"/>
        <v>12</v>
      </c>
      <c r="J28" s="103">
        <f>+'PAIA + Seguimiento'!P36</f>
        <v>0</v>
      </c>
      <c r="K28" s="102">
        <f>+'PAIA + Seguimiento'!R36</f>
        <v>30</v>
      </c>
      <c r="L28" s="102" t="str">
        <f>+'PAIA + Seguimiento'!AZ36</f>
        <v>Dirección de Tecnologías de Información y Comunicaciones</v>
      </c>
      <c r="M28" s="102">
        <f t="shared" si="0"/>
        <v>0</v>
      </c>
      <c r="N28" s="100" t="str">
        <f>+'PAIA + Seguimiento'!BC36</f>
        <v>Nueva</v>
      </c>
      <c r="O28" s="100">
        <f>+'PAIA + Seguimiento'!BD36</f>
        <v>0</v>
      </c>
      <c r="P28" s="100" t="str">
        <f>+'PAIA + Seguimiento'!BH36</f>
        <v>No programado</v>
      </c>
      <c r="Q28" s="100" t="str">
        <f t="shared" si="2"/>
        <v>No</v>
      </c>
      <c r="R28" s="100" t="str">
        <f t="shared" si="3"/>
        <v/>
      </c>
      <c r="S28" s="100">
        <f>+'PAIA + Seguimiento'!BI36</f>
        <v>0</v>
      </c>
      <c r="T28" s="100">
        <f>+'PAIA + Seguimiento'!BJ36</f>
        <v>0</v>
      </c>
      <c r="U28" s="100">
        <f>+'PAIA + Seguimiento'!BL36</f>
        <v>0</v>
      </c>
      <c r="V28" s="100" t="str">
        <f>+'PAIA + Seguimiento'!BM36</f>
        <v>No programado</v>
      </c>
      <c r="W28" s="100" t="str">
        <f t="shared" si="4"/>
        <v>No</v>
      </c>
      <c r="X28" s="100" t="str">
        <f t="shared" si="5"/>
        <v/>
      </c>
      <c r="Y28" s="100">
        <f>+'PAIA + Seguimiento'!BN36</f>
        <v>0</v>
      </c>
      <c r="Z28" s="100">
        <f>+'PAIA + Seguimiento'!BO36</f>
        <v>0</v>
      </c>
      <c r="AA28" s="100">
        <f>+'PAIA + Seguimiento'!BQ36</f>
        <v>0</v>
      </c>
      <c r="AB28" s="100" t="str">
        <f>+'PAIA + Seguimiento'!BR36</f>
        <v>Programado</v>
      </c>
      <c r="AC28" s="100" t="str">
        <f t="shared" si="6"/>
        <v>No</v>
      </c>
      <c r="AD28" s="100" t="str">
        <f t="shared" si="7"/>
        <v/>
      </c>
      <c r="AE28" s="100">
        <f>+'PAIA + Seguimiento'!BS36</f>
        <v>0</v>
      </c>
      <c r="AF28" s="100">
        <f>+'PAIA + Seguimiento'!BT36</f>
        <v>0</v>
      </c>
      <c r="AG28" s="100">
        <f>+'PAIA + Seguimiento'!BV36</f>
        <v>0</v>
      </c>
      <c r="AH28" s="100" t="str">
        <f>+'PAIA + Seguimiento'!BW36</f>
        <v>Programado</v>
      </c>
      <c r="AI28" s="100" t="str">
        <f t="shared" si="8"/>
        <v>Si</v>
      </c>
      <c r="AJ28" s="100">
        <f t="shared" si="9"/>
        <v>30</v>
      </c>
      <c r="AK28" s="100">
        <f>+'PAIA + Seguimiento'!BX36</f>
        <v>0</v>
      </c>
      <c r="AL28" s="100">
        <f>+'PAIA + Seguimiento'!BY36</f>
        <v>0</v>
      </c>
      <c r="AM28" s="100">
        <f>+'PAIA + Seguimiento'!CA36</f>
        <v>0</v>
      </c>
    </row>
    <row r="29" spans="1:39" x14ac:dyDescent="0.25">
      <c r="A29" s="100" t="str">
        <f>+'PAIA + Seguimiento'!B37</f>
        <v>Desarrollo Organizacional</v>
      </c>
      <c r="B29" s="100" t="str">
        <f>+'PAIA + Seguimiento'!D37</f>
        <v>Fortalecer la gestión del conocimiento con el fin de potenciar las habilidades del talento humano y los resultados institucionales</v>
      </c>
      <c r="C29" s="100" t="str">
        <f>+'PAIA + Seguimiento'!F37</f>
        <v>Fortalecer el gobierno, seguridad y gestión sobre los datos</v>
      </c>
      <c r="D29" s="100" t="str">
        <f>+'PAIA + Seguimiento'!G37</f>
        <v>Modelo de Seguridad y Privacidad - MSPI Gestionado</v>
      </c>
      <c r="E29" s="100" t="str">
        <f>+'PAIA + Seguimiento'!I37</f>
        <v>Realizar campañas de sensibilización sobre la Seguridad de la Información</v>
      </c>
      <c r="F29" s="100" t="str">
        <f>+'PAIA + Seguimiento'!K37</f>
        <v>Memorias de sensibilización ( Boletín electrónico, fondos de pantalla)</v>
      </c>
      <c r="G29" s="101">
        <f>+'PAIA + Seguimiento'!N37</f>
        <v>43862</v>
      </c>
      <c r="H29" s="101">
        <f>+'PAIA + Seguimiento'!O37</f>
        <v>44196</v>
      </c>
      <c r="I29" s="102">
        <f t="shared" si="1"/>
        <v>12</v>
      </c>
      <c r="J29" s="103">
        <f>+'PAIA + Seguimiento'!P37</f>
        <v>0</v>
      </c>
      <c r="K29" s="102">
        <f>+'PAIA + Seguimiento'!R37</f>
        <v>10</v>
      </c>
      <c r="L29" s="102" t="str">
        <f>+'PAIA + Seguimiento'!AZ37</f>
        <v>Dirección de Tecnologías de Información y Comunicaciones</v>
      </c>
      <c r="M29" s="102">
        <f t="shared" si="0"/>
        <v>0</v>
      </c>
      <c r="N29" s="100" t="str">
        <f>+'PAIA + Seguimiento'!BC37</f>
        <v>En desarrollo</v>
      </c>
      <c r="O29" s="100">
        <f>+'PAIA + Seguimiento'!BD37</f>
        <v>0</v>
      </c>
      <c r="P29" s="100" t="str">
        <f>+'PAIA + Seguimiento'!BH37</f>
        <v>Programado</v>
      </c>
      <c r="Q29" s="100" t="str">
        <f t="shared" si="2"/>
        <v>No</v>
      </c>
      <c r="R29" s="100" t="str">
        <f t="shared" si="3"/>
        <v/>
      </c>
      <c r="S29" s="100" t="str">
        <f>+'PAIA + Seguimiento'!BI37</f>
        <v>20200331. Durante este trimestre, se llevó a cabo la generación de contenidos de sensibilización los cuales fueron dispuestos a través del boletín de Sintonía y desde el correo: adres.csirt@adres.gov.co. 
Dentro de los temas tratados se tiene: (i) Plan de continuidad del negocio. (ii) Correos con información maliciosa suplantando al MSPS</v>
      </c>
      <c r="T29" s="100" t="str">
        <f>+'PAIA + Seguimiento'!BJ37</f>
        <v>Ninguna dentro del periodo</v>
      </c>
      <c r="U29" s="100" t="str">
        <f>+'PAIA + Seguimiento'!BL37</f>
        <v>Ver: Trim I\Sensibilización</v>
      </c>
      <c r="V29" s="100" t="str">
        <f>+'PAIA + Seguimiento'!BM37</f>
        <v>Programado</v>
      </c>
      <c r="W29" s="100" t="str">
        <f t="shared" si="4"/>
        <v>No</v>
      </c>
      <c r="X29" s="100" t="str">
        <f t="shared" si="5"/>
        <v/>
      </c>
      <c r="Y29" s="100">
        <f>+'PAIA + Seguimiento'!BN37</f>
        <v>0</v>
      </c>
      <c r="Z29" s="100">
        <f>+'PAIA + Seguimiento'!BO37</f>
        <v>0</v>
      </c>
      <c r="AA29" s="100">
        <f>+'PAIA + Seguimiento'!BQ37</f>
        <v>0</v>
      </c>
      <c r="AB29" s="100" t="str">
        <f>+'PAIA + Seguimiento'!BR37</f>
        <v>Programado</v>
      </c>
      <c r="AC29" s="100" t="str">
        <f t="shared" si="6"/>
        <v>No</v>
      </c>
      <c r="AD29" s="100" t="str">
        <f t="shared" si="7"/>
        <v/>
      </c>
      <c r="AE29" s="100">
        <f>+'PAIA + Seguimiento'!BS37</f>
        <v>0</v>
      </c>
      <c r="AF29" s="100">
        <f>+'PAIA + Seguimiento'!BT37</f>
        <v>0</v>
      </c>
      <c r="AG29" s="100">
        <f>+'PAIA + Seguimiento'!BV37</f>
        <v>0</v>
      </c>
      <c r="AH29" s="100" t="str">
        <f>+'PAIA + Seguimiento'!BW37</f>
        <v>Programado</v>
      </c>
      <c r="AI29" s="100" t="str">
        <f t="shared" si="8"/>
        <v>Si</v>
      </c>
      <c r="AJ29" s="100">
        <f t="shared" si="9"/>
        <v>10</v>
      </c>
      <c r="AK29" s="100">
        <f>+'PAIA + Seguimiento'!BX37</f>
        <v>0</v>
      </c>
      <c r="AL29" s="100">
        <f>+'PAIA + Seguimiento'!BY37</f>
        <v>0</v>
      </c>
      <c r="AM29" s="100">
        <f>+'PAIA + Seguimiento'!CA37</f>
        <v>0</v>
      </c>
    </row>
    <row r="30" spans="1:39" x14ac:dyDescent="0.25">
      <c r="A30" s="100" t="str">
        <f>+'PAIA + Seguimiento'!B38</f>
        <v>Desarrollo Organizacional</v>
      </c>
      <c r="B30" s="100" t="str">
        <f>+'PAIA + Seguimiento'!D38</f>
        <v>Fortalecer la gestión del conocimiento con el fin de potenciar las habilidades del talento humano y los resultados institucionales</v>
      </c>
      <c r="C30" s="100" t="str">
        <f>+'PAIA + Seguimiento'!F38</f>
        <v>Implementación del Modelo de Gestión y Operación del Conocimiento</v>
      </c>
      <c r="D30" s="100" t="str">
        <f>+'PAIA + Seguimiento'!G38</f>
        <v>modelo de Gestión y operación del Conocimiento Institucional</v>
      </c>
      <c r="E30" s="100" t="str">
        <f>+'PAIA + Seguimiento'!I38</f>
        <v>Diagnóstico de la Gestión del Conocimiento</v>
      </c>
      <c r="F30" s="100" t="str">
        <f>+'PAIA + Seguimiento'!K38</f>
        <v>Documento ejecutivo de diagnóstico de la política de Gestión del Conocimiento y sus respectivos soportes</v>
      </c>
      <c r="G30" s="101">
        <f>+'PAIA + Seguimiento'!N38</f>
        <v>43862</v>
      </c>
      <c r="H30" s="101">
        <f>+'PAIA + Seguimiento'!O38</f>
        <v>43920</v>
      </c>
      <c r="I30" s="102">
        <f t="shared" si="1"/>
        <v>3</v>
      </c>
      <c r="J30" s="103">
        <f>+'PAIA + Seguimiento'!P38</f>
        <v>0</v>
      </c>
      <c r="K30" s="102">
        <f>+'PAIA + Seguimiento'!R38</f>
        <v>40</v>
      </c>
      <c r="L30" s="102" t="str">
        <f>+'PAIA + Seguimiento'!AZ38</f>
        <v>Oficina Asesora de Planeación y Control de Riesgos</v>
      </c>
      <c r="M30" s="102">
        <f t="shared" si="0"/>
        <v>40</v>
      </c>
      <c r="N30" s="100" t="str">
        <f>+'PAIA + Seguimiento'!BC38</f>
        <v>Finalizada</v>
      </c>
      <c r="O30" s="100">
        <f>+'PAIA + Seguimiento'!BD38</f>
        <v>43900</v>
      </c>
      <c r="P30" s="100" t="str">
        <f>+'PAIA + Seguimiento'!BH38</f>
        <v>Programado</v>
      </c>
      <c r="Q30" s="100" t="str">
        <f t="shared" si="2"/>
        <v>Si</v>
      </c>
      <c r="R30" s="100">
        <f t="shared" si="3"/>
        <v>40</v>
      </c>
      <c r="S30" s="100" t="str">
        <f>+'PAIA + Seguimiento'!BI38</f>
        <v xml:space="preserve">Se dio cumplimiento con la elaboración del autodiagnóstico de la política de Gestión del Conocimiento e Innovación, con la socialización a la líder y equipo temático y se documentó el ejercicio en el documento adjunto. </v>
      </c>
      <c r="T30" s="100" t="str">
        <f>+'PAIA + Seguimiento'!BJ38</f>
        <v>Lograr la articulación de todo el personal que aporta al cumplimiento de este producto fue valiosa, aunque por momentos se dficultaba generar mesas de trabajo por las agendas de los integrantes.</v>
      </c>
      <c r="U30" s="100" t="str">
        <f>+'PAIA + Seguimiento'!BL38</f>
        <v>1. Diagnostico_ADRES_Gestion_del_Conocimiento_2020
2. Anexo_2_Autodiagnostico_gestion_conocimiento  Anexo 3 Plan acción 2020
3. Anexo_1_Memorando_Designacion_líder_temático
4. Correo_remision_autodiagnóstico_elaborado
5. Presentación_autodiagnóstico_Gestión_del_Conocimiento_16032020</v>
      </c>
      <c r="V30" s="100" t="str">
        <f>+'PAIA + Seguimiento'!BM38</f>
        <v>No programado</v>
      </c>
      <c r="W30" s="100" t="str">
        <f t="shared" si="4"/>
        <v>No</v>
      </c>
      <c r="X30" s="100" t="str">
        <f t="shared" si="5"/>
        <v/>
      </c>
      <c r="Y30" s="100">
        <f>+'PAIA + Seguimiento'!BN38</f>
        <v>0</v>
      </c>
      <c r="Z30" s="100">
        <f>+'PAIA + Seguimiento'!BO38</f>
        <v>0</v>
      </c>
      <c r="AA30" s="100">
        <f>+'PAIA + Seguimiento'!BQ38</f>
        <v>0</v>
      </c>
      <c r="AB30" s="100" t="str">
        <f>+'PAIA + Seguimiento'!BR38</f>
        <v>No programado</v>
      </c>
      <c r="AC30" s="100" t="str">
        <f t="shared" si="6"/>
        <v>No</v>
      </c>
      <c r="AD30" s="100" t="str">
        <f t="shared" si="7"/>
        <v/>
      </c>
      <c r="AE30" s="100">
        <f>+'PAIA + Seguimiento'!BS38</f>
        <v>0</v>
      </c>
      <c r="AF30" s="100">
        <f>+'PAIA + Seguimiento'!BT38</f>
        <v>0</v>
      </c>
      <c r="AG30" s="100">
        <f>+'PAIA + Seguimiento'!BV38</f>
        <v>0</v>
      </c>
      <c r="AH30" s="100" t="str">
        <f>+'PAIA + Seguimiento'!BW38</f>
        <v>No programado</v>
      </c>
      <c r="AI30" s="100" t="str">
        <f t="shared" si="8"/>
        <v>No</v>
      </c>
      <c r="AJ30" s="100" t="str">
        <f t="shared" si="9"/>
        <v/>
      </c>
      <c r="AK30" s="100">
        <f>+'PAIA + Seguimiento'!BX38</f>
        <v>0</v>
      </c>
      <c r="AL30" s="100">
        <f>+'PAIA + Seguimiento'!BY38</f>
        <v>0</v>
      </c>
      <c r="AM30" s="100">
        <f>+'PAIA + Seguimiento'!CA38</f>
        <v>0</v>
      </c>
    </row>
    <row r="31" spans="1:39" x14ac:dyDescent="0.25">
      <c r="A31" s="100" t="str">
        <f>+'PAIA + Seguimiento'!B39</f>
        <v>Desarrollo Organizacional</v>
      </c>
      <c r="B31" s="100" t="str">
        <f>+'PAIA + Seguimiento'!D39</f>
        <v>Fortalecer la gestión del conocimiento con el fin de potenciar las habilidades del talento humano y los resultados institucionales</v>
      </c>
      <c r="C31" s="100" t="str">
        <f>+'PAIA + Seguimiento'!F39</f>
        <v>Implementación del Modelo de Gestión y Operación del Conocimiento</v>
      </c>
      <c r="D31" s="100" t="str">
        <f>+'PAIA + Seguimiento'!G39</f>
        <v>modelo de Gestión y operación del Conocimiento Institucional</v>
      </c>
      <c r="E31" s="100" t="str">
        <f>+'PAIA + Seguimiento'!I39</f>
        <v>Formulación del modelo de Gestión y operación del Conocimiento Institucional</v>
      </c>
      <c r="F31" s="100" t="str">
        <f>+'PAIA + Seguimiento'!K39</f>
        <v>Documento con la descripción del modelo</v>
      </c>
      <c r="G31" s="101">
        <f>+'PAIA + Seguimiento'!N39</f>
        <v>43922</v>
      </c>
      <c r="H31" s="101">
        <f>+'PAIA + Seguimiento'!O39</f>
        <v>44012</v>
      </c>
      <c r="I31" s="102">
        <f t="shared" si="1"/>
        <v>6</v>
      </c>
      <c r="J31" s="103">
        <f>+'PAIA + Seguimiento'!P39</f>
        <v>0</v>
      </c>
      <c r="K31" s="102">
        <f>+'PAIA + Seguimiento'!R39</f>
        <v>60</v>
      </c>
      <c r="L31" s="102" t="str">
        <f>+'PAIA + Seguimiento'!AZ39</f>
        <v>Oficina Asesora de Planeación y Control de Riesgos</v>
      </c>
      <c r="M31" s="102">
        <f t="shared" si="0"/>
        <v>0</v>
      </c>
      <c r="N31" s="100" t="str">
        <f>+'PAIA + Seguimiento'!BC39</f>
        <v>Nueva</v>
      </c>
      <c r="O31" s="100">
        <f>+'PAIA + Seguimiento'!BD39</f>
        <v>0</v>
      </c>
      <c r="P31" s="100" t="str">
        <f>+'PAIA + Seguimiento'!BH39</f>
        <v>No programado</v>
      </c>
      <c r="Q31" s="100" t="str">
        <f t="shared" si="2"/>
        <v>No</v>
      </c>
      <c r="R31" s="100" t="str">
        <f t="shared" si="3"/>
        <v/>
      </c>
      <c r="S31" s="100">
        <f>+'PAIA + Seguimiento'!BI39</f>
        <v>0</v>
      </c>
      <c r="T31" s="100">
        <f>+'PAIA + Seguimiento'!BJ39</f>
        <v>0</v>
      </c>
      <c r="U31" s="100">
        <f>+'PAIA + Seguimiento'!BL39</f>
        <v>0</v>
      </c>
      <c r="V31" s="100" t="str">
        <f>+'PAIA + Seguimiento'!BM39</f>
        <v>Programado</v>
      </c>
      <c r="W31" s="100" t="str">
        <f t="shared" si="4"/>
        <v>Si</v>
      </c>
      <c r="X31" s="100">
        <f t="shared" si="5"/>
        <v>60</v>
      </c>
      <c r="Y31" s="100">
        <f>+'PAIA + Seguimiento'!BN39</f>
        <v>0</v>
      </c>
      <c r="Z31" s="100">
        <f>+'PAIA + Seguimiento'!BO39</f>
        <v>0</v>
      </c>
      <c r="AA31" s="100">
        <f>+'PAIA + Seguimiento'!BQ39</f>
        <v>0</v>
      </c>
      <c r="AB31" s="100" t="str">
        <f>+'PAIA + Seguimiento'!BR39</f>
        <v>No programado</v>
      </c>
      <c r="AC31" s="100" t="str">
        <f t="shared" si="6"/>
        <v>No</v>
      </c>
      <c r="AD31" s="100" t="str">
        <f t="shared" si="7"/>
        <v/>
      </c>
      <c r="AE31" s="100">
        <f>+'PAIA + Seguimiento'!BS39</f>
        <v>0</v>
      </c>
      <c r="AF31" s="100">
        <f>+'PAIA + Seguimiento'!BT39</f>
        <v>0</v>
      </c>
      <c r="AG31" s="100">
        <f>+'PAIA + Seguimiento'!BV39</f>
        <v>0</v>
      </c>
      <c r="AH31" s="100" t="str">
        <f>+'PAIA + Seguimiento'!BW39</f>
        <v>No programado</v>
      </c>
      <c r="AI31" s="100" t="str">
        <f t="shared" si="8"/>
        <v>No</v>
      </c>
      <c r="AJ31" s="100" t="str">
        <f t="shared" si="9"/>
        <v/>
      </c>
      <c r="AK31" s="100">
        <f>+'PAIA + Seguimiento'!BX39</f>
        <v>0</v>
      </c>
      <c r="AL31" s="100">
        <f>+'PAIA + Seguimiento'!BY39</f>
        <v>0</v>
      </c>
      <c r="AM31" s="100">
        <f>+'PAIA + Seguimiento'!CA39</f>
        <v>0</v>
      </c>
    </row>
    <row r="32" spans="1:39" x14ac:dyDescent="0.25">
      <c r="A32" s="100" t="str">
        <f>+'PAIA + Seguimiento'!B40</f>
        <v>Desarrollo Organizacional</v>
      </c>
      <c r="B32" s="100" t="str">
        <f>+'PAIA + Seguimiento'!D40</f>
        <v>Fortalecer la gestión del conocimiento con el fin de potenciar las habilidades del talento humano y los resultados institucionales</v>
      </c>
      <c r="C32" s="100" t="str">
        <f>+'PAIA + Seguimiento'!F40</f>
        <v>Implementación del Modelo de Gestión y Operación del Conocimiento</v>
      </c>
      <c r="D32" s="100" t="str">
        <f>+'PAIA + Seguimiento'!G40</f>
        <v>Tablero de Control con los indicadores y datos estratégicos y misionales de la entidad</v>
      </c>
      <c r="E32" s="100" t="str">
        <f>+'PAIA + Seguimiento'!I40</f>
        <v>Diseñar  y elaborar un tablero de Control con los indicadores y datos estratégicos y misionales de la entidad</v>
      </c>
      <c r="F32" s="100" t="str">
        <f>+'PAIA + Seguimiento'!K40</f>
        <v>Tablero de Control de Datos y metodología definidos</v>
      </c>
      <c r="G32" s="101">
        <f>+'PAIA + Seguimiento'!N40</f>
        <v>43862</v>
      </c>
      <c r="H32" s="101">
        <f>+'PAIA + Seguimiento'!O40</f>
        <v>43951</v>
      </c>
      <c r="I32" s="102">
        <f t="shared" si="1"/>
        <v>4</v>
      </c>
      <c r="J32" s="103">
        <f>+'PAIA + Seguimiento'!P40</f>
        <v>115000000</v>
      </c>
      <c r="K32" s="102">
        <f>+'PAIA + Seguimiento'!R40</f>
        <v>100</v>
      </c>
      <c r="L32" s="102" t="str">
        <f>+'PAIA + Seguimiento'!AZ40</f>
        <v>Oficina Asesora de Planeación y Control de Riesgos</v>
      </c>
      <c r="M32" s="102">
        <f t="shared" si="0"/>
        <v>0</v>
      </c>
      <c r="N32" s="100" t="str">
        <f>+'PAIA + Seguimiento'!BC40</f>
        <v>En desarrollo</v>
      </c>
      <c r="O32" s="100">
        <f>+'PAIA + Seguimiento'!BD40</f>
        <v>0</v>
      </c>
      <c r="P32" s="100" t="str">
        <f>+'PAIA + Seguimiento'!BH40</f>
        <v>Programado</v>
      </c>
      <c r="Q32" s="100" t="str">
        <f t="shared" si="2"/>
        <v>No</v>
      </c>
      <c r="R32" s="100" t="str">
        <f t="shared" si="3"/>
        <v/>
      </c>
      <c r="S32" s="100" t="str">
        <f>+'PAIA + Seguimiento'!BI40</f>
        <v>Se elaboró el doocumento IRIS con la arquitectura del sistema de información global de la entidad, el cual se encuentra en revisión de la jefatura de la OAPCR, para la posterior etapa de caracterización de los sistemas de información existentes, y las reuniones con los administradores y usuarios de los mismos para definir alcances y tipos de reportes</v>
      </c>
      <c r="T32" s="100" t="str">
        <f>+'PAIA + Seguimiento'!BJ40</f>
        <v>Encontrar documentación al respecto, más allá del PETI de la DGTICS. Esto llevo a implementar la estrategia de las reuniones con las áreas para construir la información desde esa perspectiva</v>
      </c>
      <c r="U32" s="100" t="str">
        <f>+'PAIA + Seguimiento'!BL40</f>
        <v>Documento Arquitectura del Sistema de Información IRIS</v>
      </c>
      <c r="V32" s="100" t="str">
        <f>+'PAIA + Seguimiento'!BM40</f>
        <v>Programado</v>
      </c>
      <c r="W32" s="100" t="str">
        <f t="shared" si="4"/>
        <v>Si</v>
      </c>
      <c r="X32" s="100">
        <f t="shared" si="5"/>
        <v>100</v>
      </c>
      <c r="Y32" s="100">
        <f>+'PAIA + Seguimiento'!BN40</f>
        <v>0</v>
      </c>
      <c r="Z32" s="100">
        <f>+'PAIA + Seguimiento'!BO40</f>
        <v>0</v>
      </c>
      <c r="AA32" s="100">
        <f>+'PAIA + Seguimiento'!BQ40</f>
        <v>0</v>
      </c>
      <c r="AB32" s="100" t="str">
        <f>+'PAIA + Seguimiento'!BR40</f>
        <v>No programado</v>
      </c>
      <c r="AC32" s="100" t="str">
        <f t="shared" si="6"/>
        <v>No</v>
      </c>
      <c r="AD32" s="100" t="str">
        <f t="shared" si="7"/>
        <v/>
      </c>
      <c r="AE32" s="100">
        <f>+'PAIA + Seguimiento'!BS40</f>
        <v>0</v>
      </c>
      <c r="AF32" s="100">
        <f>+'PAIA + Seguimiento'!BT40</f>
        <v>0</v>
      </c>
      <c r="AG32" s="100">
        <f>+'PAIA + Seguimiento'!BV40</f>
        <v>0</v>
      </c>
      <c r="AH32" s="100" t="str">
        <f>+'PAIA + Seguimiento'!BW40</f>
        <v>No programado</v>
      </c>
      <c r="AI32" s="100" t="str">
        <f t="shared" si="8"/>
        <v>No</v>
      </c>
      <c r="AJ32" s="100" t="str">
        <f t="shared" si="9"/>
        <v/>
      </c>
      <c r="AK32" s="100">
        <f>+'PAIA + Seguimiento'!BX40</f>
        <v>0</v>
      </c>
      <c r="AL32" s="100">
        <f>+'PAIA + Seguimiento'!BY40</f>
        <v>0</v>
      </c>
      <c r="AM32" s="100">
        <f>+'PAIA + Seguimiento'!CA40</f>
        <v>0</v>
      </c>
    </row>
    <row r="33" spans="1:39" x14ac:dyDescent="0.25">
      <c r="A33" s="100" t="str">
        <f>+'PAIA + Seguimiento'!B41</f>
        <v>Desarrollo Organizacional</v>
      </c>
      <c r="B33" s="100" t="str">
        <f>+'PAIA + Seguimiento'!D41</f>
        <v>Fortalecer la gestión del conocimiento con el fin de potenciar las habilidades del talento humano y los resultados institucionales</v>
      </c>
      <c r="C33" s="100" t="str">
        <f>+'PAIA + Seguimiento'!F41</f>
        <v>Mejorar el relacionamiento e intercambio de información con los grupos de interés</v>
      </c>
      <c r="D33" s="100" t="str">
        <f>+'PAIA + Seguimiento'!G41</f>
        <v>Portal Único de Recaudo - PUR</v>
      </c>
      <c r="E33" s="100" t="str">
        <f>+'PAIA + Seguimiento'!I41</f>
        <v>Diseñar, construir e implantar el PUR</v>
      </c>
      <c r="F33" s="100" t="str">
        <f>+'PAIA + Seguimiento'!K41</f>
        <v>Portal Web en construcción (Fecha estimada de terminación 19/02/2021)</v>
      </c>
      <c r="G33" s="101">
        <f>+'PAIA + Seguimiento'!N41</f>
        <v>44053</v>
      </c>
      <c r="H33" s="101">
        <f>+'PAIA + Seguimiento'!O41</f>
        <v>44196</v>
      </c>
      <c r="I33" s="102">
        <f t="shared" si="1"/>
        <v>12</v>
      </c>
      <c r="J33" s="103">
        <f>+'PAIA + Seguimiento'!P41</f>
        <v>0</v>
      </c>
      <c r="K33" s="102">
        <f>+'PAIA + Seguimiento'!R41</f>
        <v>100</v>
      </c>
      <c r="L33" s="102" t="str">
        <f>+'PAIA + Seguimiento'!AZ41</f>
        <v>Dirección de Tecnologías de Información y Comunicaciones</v>
      </c>
      <c r="M33" s="102">
        <f t="shared" si="0"/>
        <v>0</v>
      </c>
      <c r="N33" s="100" t="str">
        <f>+'PAIA + Seguimiento'!BC41</f>
        <v>Nueva</v>
      </c>
      <c r="O33" s="100">
        <f>+'PAIA + Seguimiento'!BD41</f>
        <v>0</v>
      </c>
      <c r="P33" s="100" t="str">
        <f>+'PAIA + Seguimiento'!BH41</f>
        <v>No programado</v>
      </c>
      <c r="Q33" s="100" t="str">
        <f t="shared" si="2"/>
        <v>No</v>
      </c>
      <c r="R33" s="100" t="str">
        <f t="shared" si="3"/>
        <v/>
      </c>
      <c r="S33" s="100">
        <f>+'PAIA + Seguimiento'!BI41</f>
        <v>0</v>
      </c>
      <c r="T33" s="100">
        <f>+'PAIA + Seguimiento'!BJ41</f>
        <v>0</v>
      </c>
      <c r="U33" s="100">
        <f>+'PAIA + Seguimiento'!BL41</f>
        <v>0</v>
      </c>
      <c r="V33" s="100" t="str">
        <f>+'PAIA + Seguimiento'!BM41</f>
        <v>No programado</v>
      </c>
      <c r="W33" s="100" t="str">
        <f t="shared" si="4"/>
        <v>No</v>
      </c>
      <c r="X33" s="100" t="str">
        <f t="shared" si="5"/>
        <v/>
      </c>
      <c r="Y33" s="100">
        <f>+'PAIA + Seguimiento'!BN41</f>
        <v>0</v>
      </c>
      <c r="Z33" s="100">
        <f>+'PAIA + Seguimiento'!BO41</f>
        <v>0</v>
      </c>
      <c r="AA33" s="100">
        <f>+'PAIA + Seguimiento'!BQ41</f>
        <v>0</v>
      </c>
      <c r="AB33" s="100" t="str">
        <f>+'PAIA + Seguimiento'!BR41</f>
        <v>Programado</v>
      </c>
      <c r="AC33" s="100" t="str">
        <f t="shared" si="6"/>
        <v>No</v>
      </c>
      <c r="AD33" s="100" t="str">
        <f t="shared" si="7"/>
        <v/>
      </c>
      <c r="AE33" s="100">
        <f>+'PAIA + Seguimiento'!BS41</f>
        <v>0</v>
      </c>
      <c r="AF33" s="100">
        <f>+'PAIA + Seguimiento'!BT41</f>
        <v>0</v>
      </c>
      <c r="AG33" s="100">
        <f>+'PAIA + Seguimiento'!BV41</f>
        <v>0</v>
      </c>
      <c r="AH33" s="100" t="str">
        <f>+'PAIA + Seguimiento'!BW41</f>
        <v>Programado</v>
      </c>
      <c r="AI33" s="100" t="str">
        <f t="shared" si="8"/>
        <v>Si</v>
      </c>
      <c r="AJ33" s="100">
        <f t="shared" si="9"/>
        <v>100</v>
      </c>
      <c r="AK33" s="100">
        <f>+'PAIA + Seguimiento'!BX41</f>
        <v>0</v>
      </c>
      <c r="AL33" s="100">
        <f>+'PAIA + Seguimiento'!BY41</f>
        <v>0</v>
      </c>
      <c r="AM33" s="100">
        <f>+'PAIA + Seguimiento'!CA41</f>
        <v>0</v>
      </c>
    </row>
    <row r="34" spans="1:39" x14ac:dyDescent="0.25">
      <c r="A34" s="100" t="str">
        <f>+'PAIA + Seguimiento'!B42</f>
        <v>Desarrollo Organizacional</v>
      </c>
      <c r="B34" s="100" t="str">
        <f>+'PAIA + Seguimiento'!D42</f>
        <v>Fortalecer la gestión del conocimiento con el fin de potenciar las habilidades del talento humano y los resultados institucionales</v>
      </c>
      <c r="C34" s="100" t="str">
        <f>+'PAIA + Seguimiento'!F42</f>
        <v>Mejorar el relacionamiento e intercambio de información con los grupos de interés</v>
      </c>
      <c r="D34" s="100" t="str">
        <f>+'PAIA + Seguimiento'!G42</f>
        <v>Portal Web fase I</v>
      </c>
      <c r="E34" s="100" t="str">
        <f>+'PAIA + Seguimiento'!I42</f>
        <v xml:space="preserve">Diseñar e implementar la estructura y funcionalidades de la extranet fase 1 y la Página Web (Portal Web) </v>
      </c>
      <c r="F34" s="100" t="str">
        <f>+'PAIA + Seguimiento'!K42</f>
        <v>Portal Web en construcción (Fecha estimada de terminación 19/02/2021)</v>
      </c>
      <c r="G34" s="101">
        <f>+'PAIA + Seguimiento'!N42</f>
        <v>44053</v>
      </c>
      <c r="H34" s="101">
        <f>+'PAIA + Seguimiento'!O42</f>
        <v>44196</v>
      </c>
      <c r="I34" s="102">
        <f t="shared" si="1"/>
        <v>12</v>
      </c>
      <c r="J34" s="103">
        <f>+'PAIA + Seguimiento'!P42</f>
        <v>0</v>
      </c>
      <c r="K34" s="102">
        <f>+'PAIA + Seguimiento'!R42</f>
        <v>50</v>
      </c>
      <c r="L34" s="102" t="str">
        <f>+'PAIA + Seguimiento'!AZ42</f>
        <v>Dirección de Tecnologías de Información y Comunicaciones</v>
      </c>
      <c r="M34" s="102">
        <f t="shared" ref="M34:M65" si="10">+IF(N34="Finalizada",K34,0)</f>
        <v>0</v>
      </c>
      <c r="N34" s="100" t="str">
        <f>+'PAIA + Seguimiento'!BC42</f>
        <v>Nueva</v>
      </c>
      <c r="O34" s="100">
        <f>+'PAIA + Seguimiento'!BD42</f>
        <v>0</v>
      </c>
      <c r="P34" s="100" t="str">
        <f>+'PAIA + Seguimiento'!BH42</f>
        <v>No programado</v>
      </c>
      <c r="Q34" s="100" t="str">
        <f t="shared" si="2"/>
        <v>No</v>
      </c>
      <c r="R34" s="100" t="str">
        <f t="shared" si="3"/>
        <v/>
      </c>
      <c r="S34" s="100">
        <f>+'PAIA + Seguimiento'!BI42</f>
        <v>0</v>
      </c>
      <c r="T34" s="100">
        <f>+'PAIA + Seguimiento'!BJ42</f>
        <v>0</v>
      </c>
      <c r="U34" s="100">
        <f>+'PAIA + Seguimiento'!BL42</f>
        <v>0</v>
      </c>
      <c r="V34" s="100" t="str">
        <f>+'PAIA + Seguimiento'!BM42</f>
        <v>No programado</v>
      </c>
      <c r="W34" s="100" t="str">
        <f t="shared" si="4"/>
        <v>No</v>
      </c>
      <c r="X34" s="100" t="str">
        <f t="shared" si="5"/>
        <v/>
      </c>
      <c r="Y34" s="100">
        <f>+'PAIA + Seguimiento'!BN42</f>
        <v>0</v>
      </c>
      <c r="Z34" s="100">
        <f>+'PAIA + Seguimiento'!BO42</f>
        <v>0</v>
      </c>
      <c r="AA34" s="100">
        <f>+'PAIA + Seguimiento'!BQ42</f>
        <v>0</v>
      </c>
      <c r="AB34" s="100" t="str">
        <f>+'PAIA + Seguimiento'!BR42</f>
        <v>Programado</v>
      </c>
      <c r="AC34" s="100" t="str">
        <f t="shared" si="6"/>
        <v>No</v>
      </c>
      <c r="AD34" s="100" t="str">
        <f t="shared" si="7"/>
        <v/>
      </c>
      <c r="AE34" s="100">
        <f>+'PAIA + Seguimiento'!BS42</f>
        <v>0</v>
      </c>
      <c r="AF34" s="100">
        <f>+'PAIA + Seguimiento'!BT42</f>
        <v>0</v>
      </c>
      <c r="AG34" s="100">
        <f>+'PAIA + Seguimiento'!BV42</f>
        <v>0</v>
      </c>
      <c r="AH34" s="100" t="str">
        <f>+'PAIA + Seguimiento'!BW42</f>
        <v>Programado</v>
      </c>
      <c r="AI34" s="100" t="str">
        <f t="shared" si="8"/>
        <v>Si</v>
      </c>
      <c r="AJ34" s="100">
        <f t="shared" si="9"/>
        <v>50</v>
      </c>
      <c r="AK34" s="100">
        <f>+'PAIA + Seguimiento'!BX42</f>
        <v>0</v>
      </c>
      <c r="AL34" s="100">
        <f>+'PAIA + Seguimiento'!BY42</f>
        <v>0</v>
      </c>
      <c r="AM34" s="100">
        <f>+'PAIA + Seguimiento'!CA42</f>
        <v>0</v>
      </c>
    </row>
    <row r="35" spans="1:39" x14ac:dyDescent="0.25">
      <c r="A35" s="100" t="str">
        <f>+'PAIA + Seguimiento'!B43</f>
        <v>Desarrollo Organizacional</v>
      </c>
      <c r="B35" s="100" t="str">
        <f>+'PAIA + Seguimiento'!D43</f>
        <v>Fortalecer la gestión del conocimiento con el fin de potenciar las habilidades del talento humano y los resultados institucionales</v>
      </c>
      <c r="C35" s="100" t="str">
        <f>+'PAIA + Seguimiento'!F43</f>
        <v>Mejorar el relacionamiento e intercambio de información con los grupos de interés</v>
      </c>
      <c r="D35" s="100" t="str">
        <f>+'PAIA + Seguimiento'!G43</f>
        <v>Portal Web fase I</v>
      </c>
      <c r="E35" s="100" t="str">
        <f>+'PAIA + Seguimiento'!I43</f>
        <v>Levantar y documentar los requerimientos funcionales y tecnológicos de la extranet</v>
      </c>
      <c r="F35" s="100" t="str">
        <f>+'PAIA + Seguimiento'!K43</f>
        <v>Documento de requerimientos funcionales y tecnológicos de la extranet</v>
      </c>
      <c r="G35" s="101">
        <f>+'PAIA + Seguimiento'!N43</f>
        <v>43893</v>
      </c>
      <c r="H35" s="101">
        <f>+'PAIA + Seguimiento'!O43</f>
        <v>44043</v>
      </c>
      <c r="I35" s="102">
        <f t="shared" si="1"/>
        <v>7</v>
      </c>
      <c r="J35" s="103">
        <f>+'PAIA + Seguimiento'!P43</f>
        <v>0</v>
      </c>
      <c r="K35" s="102">
        <f>+'PAIA + Seguimiento'!R43</f>
        <v>50</v>
      </c>
      <c r="L35" s="102" t="str">
        <f>+'PAIA + Seguimiento'!AZ43</f>
        <v>Dirección de Tecnologías de Información y Comunicaciones</v>
      </c>
      <c r="M35" s="102">
        <f t="shared" si="10"/>
        <v>0</v>
      </c>
      <c r="N35" s="100" t="str">
        <f>+'PAIA + Seguimiento'!BC43</f>
        <v>En desarrollo</v>
      </c>
      <c r="O35" s="100">
        <f>+'PAIA + Seguimiento'!BD43</f>
        <v>0</v>
      </c>
      <c r="P35" s="100" t="str">
        <f>+'PAIA + Seguimiento'!BH43</f>
        <v>Programado</v>
      </c>
      <c r="Q35" s="100" t="str">
        <f t="shared" si="2"/>
        <v>No</v>
      </c>
      <c r="R35" s="100" t="str">
        <f t="shared" si="3"/>
        <v/>
      </c>
      <c r="S35" s="100" t="str">
        <f>+'PAIA + Seguimiento'!BI43</f>
        <v xml:space="preserve">20200331: Se solicitó cambiarla fecha de cumplimiento de esta actividad ya que al revisar el alcance de gov.co, el MinTIC remitirá una serie de guías en donde se indicarán los diferentes lineamientos que deberán ser tenidos en cuenta dentro de los diferentes portales de las Entidades, las cuales fueron entregados para comentarios en la semana del 01 de abril. Por lo cual, hasta el momento no se ha desarrollado actividad alguna en espera de los requerimientos normativos que se deben tener en cuenta. </v>
      </c>
      <c r="T35" s="100" t="str">
        <f>+'PAIA + Seguimiento'!BJ43</f>
        <v>No aplica para la presente actividad</v>
      </c>
      <c r="U35" s="100" t="str">
        <f>+'PAIA + Seguimiento'!BL43</f>
        <v>Ver: Trim I\Extranet</v>
      </c>
      <c r="V35" s="100" t="str">
        <f>+'PAIA + Seguimiento'!BM43</f>
        <v>Programado</v>
      </c>
      <c r="W35" s="100" t="str">
        <f t="shared" si="4"/>
        <v>No</v>
      </c>
      <c r="X35" s="100" t="str">
        <f t="shared" si="5"/>
        <v/>
      </c>
      <c r="Y35" s="100">
        <f>+'PAIA + Seguimiento'!BN43</f>
        <v>0</v>
      </c>
      <c r="Z35" s="100">
        <f>+'PAIA + Seguimiento'!BO43</f>
        <v>0</v>
      </c>
      <c r="AA35" s="100">
        <f>+'PAIA + Seguimiento'!BQ43</f>
        <v>0</v>
      </c>
      <c r="AB35" s="100" t="str">
        <f>+'PAIA + Seguimiento'!BR43</f>
        <v>Programado</v>
      </c>
      <c r="AC35" s="100" t="str">
        <f t="shared" si="6"/>
        <v>Si</v>
      </c>
      <c r="AD35" s="100">
        <f t="shared" si="7"/>
        <v>50</v>
      </c>
      <c r="AE35" s="100">
        <f>+'PAIA + Seguimiento'!BS43</f>
        <v>0</v>
      </c>
      <c r="AF35" s="100">
        <f>+'PAIA + Seguimiento'!BT43</f>
        <v>0</v>
      </c>
      <c r="AG35" s="100">
        <f>+'PAIA + Seguimiento'!BV43</f>
        <v>0</v>
      </c>
      <c r="AH35" s="100" t="str">
        <f>+'PAIA + Seguimiento'!BW43</f>
        <v>No programado</v>
      </c>
      <c r="AI35" s="100" t="str">
        <f t="shared" si="8"/>
        <v>No</v>
      </c>
      <c r="AJ35" s="100" t="str">
        <f t="shared" si="9"/>
        <v/>
      </c>
      <c r="AK35" s="100">
        <f>+'PAIA + Seguimiento'!BX43</f>
        <v>0</v>
      </c>
      <c r="AL35" s="100">
        <f>+'PAIA + Seguimiento'!BY43</f>
        <v>0</v>
      </c>
      <c r="AM35" s="100">
        <f>+'PAIA + Seguimiento'!CA43</f>
        <v>0</v>
      </c>
    </row>
    <row r="36" spans="1:39" x14ac:dyDescent="0.25">
      <c r="A36" s="100" t="str">
        <f>+'PAIA + Seguimiento'!B44</f>
        <v>Desarrollo Organizacional</v>
      </c>
      <c r="B36" s="100" t="str">
        <f>+'PAIA + Seguimiento'!D44</f>
        <v>Optimizar la gestión de la ADRES a través de la redefinición del modelo de operación basado en procesos y la estructura organizacional, alineados a sus nuevos retos, a la estrategia definida y a las exigencias del entorno y sus grupos de valor</v>
      </c>
      <c r="C36" s="100" t="str">
        <f>+'PAIA + Seguimiento'!F44</f>
        <v>Fortalecimiento del Sistema Integrado de Gestión Institucional (SIGI)</v>
      </c>
      <c r="D36" s="100" t="str">
        <f>+'PAIA + Seguimiento'!G44</f>
        <v>Actividades de fortalecimiento para la lucha contra la corrupción y la relación de la entidad con grupos de valor y de interés</v>
      </c>
      <c r="E36" s="100" t="str">
        <f>+'PAIA + Seguimiento'!I44</f>
        <v>Divulgar e invitar a los funcionarios de la entidad a realizar el curso virtual de lenguaje claro del DNP</v>
      </c>
      <c r="F36" s="100" t="str">
        <f>+'PAIA + Seguimiento'!K44</f>
        <v>Certificados de los funcionarios
Piezas de divulgación socializadas (invitaciones)</v>
      </c>
      <c r="G36" s="101">
        <f>+'PAIA + Seguimiento'!N44</f>
        <v>43955</v>
      </c>
      <c r="H36" s="101">
        <f>+'PAIA + Seguimiento'!O44</f>
        <v>44180</v>
      </c>
      <c r="I36" s="102">
        <f t="shared" si="1"/>
        <v>12</v>
      </c>
      <c r="J36" s="103">
        <f>+'PAIA + Seguimiento'!P44</f>
        <v>0</v>
      </c>
      <c r="K36" s="102">
        <f>+'PAIA + Seguimiento'!R44</f>
        <v>34</v>
      </c>
      <c r="L36" s="102" t="str">
        <f>+'PAIA + Seguimiento'!AZ44</f>
        <v>Dirección Administrativa y Financiera</v>
      </c>
      <c r="M36" s="102">
        <f t="shared" si="10"/>
        <v>0</v>
      </c>
      <c r="N36" s="100" t="str">
        <f>+'PAIA + Seguimiento'!BC44</f>
        <v>Nueva</v>
      </c>
      <c r="O36" s="100">
        <f>+'PAIA + Seguimiento'!BD44</f>
        <v>0</v>
      </c>
      <c r="P36" s="100" t="str">
        <f>+'PAIA + Seguimiento'!BH44</f>
        <v>No programado</v>
      </c>
      <c r="Q36" s="100" t="str">
        <f t="shared" si="2"/>
        <v>No</v>
      </c>
      <c r="R36" s="100" t="str">
        <f t="shared" si="3"/>
        <v/>
      </c>
      <c r="S36" s="100">
        <f>+'PAIA + Seguimiento'!BI44</f>
        <v>0</v>
      </c>
      <c r="T36" s="100">
        <f>+'PAIA + Seguimiento'!BJ44</f>
        <v>0</v>
      </c>
      <c r="U36" s="100">
        <f>+'PAIA + Seguimiento'!BL44</f>
        <v>0</v>
      </c>
      <c r="V36" s="100" t="str">
        <f>+'PAIA + Seguimiento'!BM44</f>
        <v>Programado</v>
      </c>
      <c r="W36" s="100" t="str">
        <f t="shared" si="4"/>
        <v>No</v>
      </c>
      <c r="X36" s="100" t="str">
        <f t="shared" si="5"/>
        <v/>
      </c>
      <c r="Y36" s="100">
        <f>+'PAIA + Seguimiento'!BN44</f>
        <v>0</v>
      </c>
      <c r="Z36" s="100">
        <f>+'PAIA + Seguimiento'!BO44</f>
        <v>0</v>
      </c>
      <c r="AA36" s="100">
        <f>+'PAIA + Seguimiento'!BQ44</f>
        <v>0</v>
      </c>
      <c r="AB36" s="100" t="str">
        <f>+'PAIA + Seguimiento'!BR44</f>
        <v>Programado</v>
      </c>
      <c r="AC36" s="100" t="str">
        <f t="shared" si="6"/>
        <v>No</v>
      </c>
      <c r="AD36" s="100" t="str">
        <f t="shared" si="7"/>
        <v/>
      </c>
      <c r="AE36" s="100">
        <f>+'PAIA + Seguimiento'!BS44</f>
        <v>0</v>
      </c>
      <c r="AF36" s="100">
        <f>+'PAIA + Seguimiento'!BT44</f>
        <v>0</v>
      </c>
      <c r="AG36" s="100">
        <f>+'PAIA + Seguimiento'!BV44</f>
        <v>0</v>
      </c>
      <c r="AH36" s="100" t="str">
        <f>+'PAIA + Seguimiento'!BW44</f>
        <v>Programado</v>
      </c>
      <c r="AI36" s="100" t="str">
        <f t="shared" si="8"/>
        <v>Si</v>
      </c>
      <c r="AJ36" s="100">
        <f t="shared" si="9"/>
        <v>34</v>
      </c>
      <c r="AK36" s="100">
        <f>+'PAIA + Seguimiento'!BX44</f>
        <v>0</v>
      </c>
      <c r="AL36" s="100">
        <f>+'PAIA + Seguimiento'!BY44</f>
        <v>0</v>
      </c>
      <c r="AM36" s="100">
        <f>+'PAIA + Seguimiento'!CA44</f>
        <v>0</v>
      </c>
    </row>
    <row r="37" spans="1:39" x14ac:dyDescent="0.25">
      <c r="A37" s="100" t="str">
        <f>+'PAIA + Seguimiento'!B45</f>
        <v>Desarrollo Organizacional</v>
      </c>
      <c r="B37" s="100" t="str">
        <f>+'PAIA + Seguimiento'!D45</f>
        <v>Optimizar la gestión de la ADRES a través de la redefinición del modelo de operación basado en procesos y la estructura organizacional, alineados a sus nuevos retos, a la estrategia definida y a las exigencias del entorno y sus grupos de valor</v>
      </c>
      <c r="C37" s="100" t="str">
        <f>+'PAIA + Seguimiento'!F45</f>
        <v>Fortalecimiento del Sistema Integrado de Gestión Institucional (SIGI)</v>
      </c>
      <c r="D37" s="100" t="str">
        <f>+'PAIA + Seguimiento'!G45</f>
        <v>Actividades de fortalecimiento para la lucha contra la corrupción y la relación de la entidad con grupos de valor y de interés</v>
      </c>
      <c r="E37" s="100" t="str">
        <f>+'PAIA + Seguimiento'!I45</f>
        <v>Solicitar a la Dirección de Gestión de Tecnologías de la Información y Comunicaciones - DGTIC, incluir en los estudios de la nueva página web de la entidad, el desarrollo del mecanismo de acceso a las personas con discapacidad visual y su usabilidad.</v>
      </c>
      <c r="F37" s="100" t="str">
        <f>+'PAIA + Seguimiento'!K45</f>
        <v>Requerimiento técnico realizado.</v>
      </c>
      <c r="G37" s="101">
        <f>+'PAIA + Seguimiento'!N45</f>
        <v>43922</v>
      </c>
      <c r="H37" s="101">
        <f>+'PAIA + Seguimiento'!O45</f>
        <v>43936</v>
      </c>
      <c r="I37" s="102">
        <f t="shared" si="1"/>
        <v>4</v>
      </c>
      <c r="J37" s="103">
        <f>+'PAIA + Seguimiento'!P45</f>
        <v>0</v>
      </c>
      <c r="K37" s="102">
        <f>+'PAIA + Seguimiento'!R45</f>
        <v>33</v>
      </c>
      <c r="L37" s="102" t="str">
        <f>+'PAIA + Seguimiento'!AZ45</f>
        <v>Dirección Administrativa y Financiera</v>
      </c>
      <c r="M37" s="102">
        <f t="shared" si="10"/>
        <v>0</v>
      </c>
      <c r="N37" s="100" t="str">
        <f>+'PAIA + Seguimiento'!BC45</f>
        <v>Nueva</v>
      </c>
      <c r="O37" s="100">
        <f>+'PAIA + Seguimiento'!BD45</f>
        <v>0</v>
      </c>
      <c r="P37" s="100" t="str">
        <f>+'PAIA + Seguimiento'!BH45</f>
        <v>No programado</v>
      </c>
      <c r="Q37" s="100" t="str">
        <f t="shared" si="2"/>
        <v>No</v>
      </c>
      <c r="R37" s="100" t="str">
        <f t="shared" si="3"/>
        <v/>
      </c>
      <c r="S37" s="100">
        <f>+'PAIA + Seguimiento'!BI45</f>
        <v>0</v>
      </c>
      <c r="T37" s="100">
        <f>+'PAIA + Seguimiento'!BJ45</f>
        <v>0</v>
      </c>
      <c r="U37" s="100">
        <f>+'PAIA + Seguimiento'!BL45</f>
        <v>0</v>
      </c>
      <c r="V37" s="100" t="str">
        <f>+'PAIA + Seguimiento'!BM45</f>
        <v>Programado</v>
      </c>
      <c r="W37" s="100" t="str">
        <f t="shared" si="4"/>
        <v>Si</v>
      </c>
      <c r="X37" s="100">
        <f t="shared" si="5"/>
        <v>33</v>
      </c>
      <c r="Y37" s="100">
        <f>+'PAIA + Seguimiento'!BN45</f>
        <v>0</v>
      </c>
      <c r="Z37" s="100">
        <f>+'PAIA + Seguimiento'!BO45</f>
        <v>0</v>
      </c>
      <c r="AA37" s="100">
        <f>+'PAIA + Seguimiento'!BQ45</f>
        <v>0</v>
      </c>
      <c r="AB37" s="100" t="str">
        <f>+'PAIA + Seguimiento'!BR45</f>
        <v>No programado</v>
      </c>
      <c r="AC37" s="100" t="str">
        <f t="shared" si="6"/>
        <v>No</v>
      </c>
      <c r="AD37" s="100" t="str">
        <f t="shared" si="7"/>
        <v/>
      </c>
      <c r="AE37" s="100">
        <f>+'PAIA + Seguimiento'!BS45</f>
        <v>0</v>
      </c>
      <c r="AF37" s="100">
        <f>+'PAIA + Seguimiento'!BT45</f>
        <v>0</v>
      </c>
      <c r="AG37" s="100">
        <f>+'PAIA + Seguimiento'!BV45</f>
        <v>0</v>
      </c>
      <c r="AH37" s="100" t="str">
        <f>+'PAIA + Seguimiento'!BW45</f>
        <v>No programado</v>
      </c>
      <c r="AI37" s="100" t="str">
        <f t="shared" si="8"/>
        <v>No</v>
      </c>
      <c r="AJ37" s="100" t="str">
        <f t="shared" si="9"/>
        <v/>
      </c>
      <c r="AK37" s="100">
        <f>+'PAIA + Seguimiento'!BX45</f>
        <v>0</v>
      </c>
      <c r="AL37" s="100">
        <f>+'PAIA + Seguimiento'!BY45</f>
        <v>0</v>
      </c>
      <c r="AM37" s="100">
        <f>+'PAIA + Seguimiento'!CA45</f>
        <v>0</v>
      </c>
    </row>
    <row r="38" spans="1:39" x14ac:dyDescent="0.25">
      <c r="A38" s="100" t="str">
        <f>+'PAIA + Seguimiento'!B46</f>
        <v>Desarrollo Organizacional</v>
      </c>
      <c r="B38" s="100" t="str">
        <f>+'PAIA + Seguimiento'!D46</f>
        <v>Optimizar la gestión de la ADRES a través de la redefinición del modelo de operación basado en procesos y la estructura organizacional, alineados a sus nuevos retos, a la estrategia definida y a las exigencias del entorno y sus grupos de valor</v>
      </c>
      <c r="C38" s="100" t="str">
        <f>+'PAIA + Seguimiento'!F46</f>
        <v>Fortalecimiento del Sistema Integrado de Gestión Institucional (SIGI)</v>
      </c>
      <c r="D38" s="100" t="str">
        <f>+'PAIA + Seguimiento'!G46</f>
        <v>Actividades de fortalecimiento para la lucha contra la corrupción y la relación de la entidad con grupos de valor y de interés</v>
      </c>
      <c r="E38" s="100" t="str">
        <f>+'PAIA + Seguimiento'!I46</f>
        <v>Realizar capacitación sobre conficto de intereses a los funcionarios y colaboradores de la entidad</v>
      </c>
      <c r="F38" s="100" t="str">
        <f>+'PAIA + Seguimiento'!K46</f>
        <v>Listados de asistencia
Presentación</v>
      </c>
      <c r="G38" s="101">
        <f>+'PAIA + Seguimiento'!N46</f>
        <v>44013</v>
      </c>
      <c r="H38" s="101">
        <f>+'PAIA + Seguimiento'!O46</f>
        <v>44165</v>
      </c>
      <c r="I38" s="102">
        <f t="shared" si="1"/>
        <v>11</v>
      </c>
      <c r="J38" s="103">
        <f>+'PAIA + Seguimiento'!P46</f>
        <v>0</v>
      </c>
      <c r="K38" s="102">
        <f>+'PAIA + Seguimiento'!R46</f>
        <v>33</v>
      </c>
      <c r="L38" s="102" t="str">
        <f>+'PAIA + Seguimiento'!AZ46</f>
        <v>Dirección Administrativa y Financiera</v>
      </c>
      <c r="M38" s="102">
        <f t="shared" si="10"/>
        <v>0</v>
      </c>
      <c r="N38" s="100" t="str">
        <f>+'PAIA + Seguimiento'!BC46</f>
        <v>Nueva</v>
      </c>
      <c r="O38" s="100">
        <f>+'PAIA + Seguimiento'!BD46</f>
        <v>0</v>
      </c>
      <c r="P38" s="100" t="str">
        <f>+'PAIA + Seguimiento'!BH46</f>
        <v>No programado</v>
      </c>
      <c r="Q38" s="100" t="str">
        <f t="shared" si="2"/>
        <v>No</v>
      </c>
      <c r="R38" s="100" t="str">
        <f t="shared" si="3"/>
        <v/>
      </c>
      <c r="S38" s="100">
        <f>+'PAIA + Seguimiento'!BI46</f>
        <v>0</v>
      </c>
      <c r="T38" s="100">
        <f>+'PAIA + Seguimiento'!BJ46</f>
        <v>0</v>
      </c>
      <c r="U38" s="100">
        <f>+'PAIA + Seguimiento'!BL46</f>
        <v>0</v>
      </c>
      <c r="V38" s="100" t="str">
        <f>+'PAIA + Seguimiento'!BM46</f>
        <v>No programado</v>
      </c>
      <c r="W38" s="100" t="str">
        <f t="shared" si="4"/>
        <v>No</v>
      </c>
      <c r="X38" s="100" t="str">
        <f t="shared" si="5"/>
        <v/>
      </c>
      <c r="Y38" s="100">
        <f>+'PAIA + Seguimiento'!BN46</f>
        <v>0</v>
      </c>
      <c r="Z38" s="100">
        <f>+'PAIA + Seguimiento'!BO46</f>
        <v>0</v>
      </c>
      <c r="AA38" s="100">
        <f>+'PAIA + Seguimiento'!BQ46</f>
        <v>0</v>
      </c>
      <c r="AB38" s="100" t="str">
        <f>+'PAIA + Seguimiento'!BR46</f>
        <v>Programado</v>
      </c>
      <c r="AC38" s="100" t="str">
        <f t="shared" si="6"/>
        <v>No</v>
      </c>
      <c r="AD38" s="100" t="str">
        <f t="shared" si="7"/>
        <v/>
      </c>
      <c r="AE38" s="100">
        <f>+'PAIA + Seguimiento'!BS46</f>
        <v>0</v>
      </c>
      <c r="AF38" s="100">
        <f>+'PAIA + Seguimiento'!BT46</f>
        <v>0</v>
      </c>
      <c r="AG38" s="100">
        <f>+'PAIA + Seguimiento'!BV46</f>
        <v>0</v>
      </c>
      <c r="AH38" s="100" t="str">
        <f>+'PAIA + Seguimiento'!BW46</f>
        <v>Programado</v>
      </c>
      <c r="AI38" s="100" t="str">
        <f t="shared" si="8"/>
        <v>Si</v>
      </c>
      <c r="AJ38" s="100">
        <f t="shared" si="9"/>
        <v>33</v>
      </c>
      <c r="AK38" s="100">
        <f>+'PAIA + Seguimiento'!BX46</f>
        <v>0</v>
      </c>
      <c r="AL38" s="100">
        <f>+'PAIA + Seguimiento'!BY46</f>
        <v>0</v>
      </c>
      <c r="AM38" s="100">
        <f>+'PAIA + Seguimiento'!CA46</f>
        <v>0</v>
      </c>
    </row>
    <row r="39" spans="1:39" x14ac:dyDescent="0.25">
      <c r="A39" s="100" t="str">
        <f>+'PAIA + Seguimiento'!B47</f>
        <v>Desarrollo Organizacional</v>
      </c>
      <c r="B39" s="100" t="str">
        <f>+'PAIA + Seguimiento'!D47</f>
        <v>Optimizar la gestión de la ADRES a través de la redefinición del modelo de operación basado en procesos y la estructura organizacional, alineados a sus nuevos retos, a la estrategia definida y a las exigencias del entorno y sus grupos de valor</v>
      </c>
      <c r="C39" s="100" t="str">
        <f>+'PAIA + Seguimiento'!F47</f>
        <v>Fortalecimiento del Sistema Integrado de Gestión Institucional (SIGI)</v>
      </c>
      <c r="D39" s="100" t="str">
        <f>+'PAIA + Seguimiento'!G47</f>
        <v>Diagnóstico  y propuesta de la estrategia para la Valoración Documental.</v>
      </c>
      <c r="E39" s="100" t="str">
        <f>+'PAIA + Seguimiento'!I47</f>
        <v>Elaboración del cronograma de actividades.</v>
      </c>
      <c r="F39" s="100" t="str">
        <f>+'PAIA + Seguimiento'!K47</f>
        <v>Cronograma de actividades.</v>
      </c>
      <c r="G39" s="101">
        <f>+'PAIA + Seguimiento'!N47</f>
        <v>44013</v>
      </c>
      <c r="H39" s="101">
        <f>+'PAIA + Seguimiento'!O47</f>
        <v>44104</v>
      </c>
      <c r="I39" s="102">
        <f t="shared" si="1"/>
        <v>9</v>
      </c>
      <c r="J39" s="103">
        <f>+'PAIA + Seguimiento'!P47</f>
        <v>0</v>
      </c>
      <c r="K39" s="102">
        <f>+'PAIA + Seguimiento'!R47</f>
        <v>60</v>
      </c>
      <c r="L39" s="102" t="str">
        <f>+'PAIA + Seguimiento'!AZ47</f>
        <v>Dirección Administrativa y Financiera</v>
      </c>
      <c r="M39" s="102">
        <f t="shared" si="10"/>
        <v>0</v>
      </c>
      <c r="N39" s="100" t="str">
        <f>+'PAIA + Seguimiento'!BC47</f>
        <v>Nueva</v>
      </c>
      <c r="O39" s="100">
        <f>+'PAIA + Seguimiento'!BD47</f>
        <v>0</v>
      </c>
      <c r="P39" s="100" t="str">
        <f>+'PAIA + Seguimiento'!BH47</f>
        <v>No programado</v>
      </c>
      <c r="Q39" s="100" t="str">
        <f t="shared" si="2"/>
        <v>No</v>
      </c>
      <c r="R39" s="100" t="str">
        <f t="shared" si="3"/>
        <v/>
      </c>
      <c r="S39" s="100">
        <f>+'PAIA + Seguimiento'!BI47</f>
        <v>0</v>
      </c>
      <c r="T39" s="100">
        <f>+'PAIA + Seguimiento'!BJ47</f>
        <v>0</v>
      </c>
      <c r="U39" s="100">
        <f>+'PAIA + Seguimiento'!BL47</f>
        <v>0</v>
      </c>
      <c r="V39" s="100" t="str">
        <f>+'PAIA + Seguimiento'!BM47</f>
        <v>No programado</v>
      </c>
      <c r="W39" s="100" t="str">
        <f t="shared" si="4"/>
        <v>No</v>
      </c>
      <c r="X39" s="100" t="str">
        <f t="shared" si="5"/>
        <v/>
      </c>
      <c r="Y39" s="100">
        <f>+'PAIA + Seguimiento'!BN47</f>
        <v>0</v>
      </c>
      <c r="Z39" s="100">
        <f>+'PAIA + Seguimiento'!BO47</f>
        <v>0</v>
      </c>
      <c r="AA39" s="100">
        <f>+'PAIA + Seguimiento'!BQ47</f>
        <v>0</v>
      </c>
      <c r="AB39" s="100" t="str">
        <f>+'PAIA + Seguimiento'!BR47</f>
        <v>Programado</v>
      </c>
      <c r="AC39" s="100" t="str">
        <f t="shared" si="6"/>
        <v>Si</v>
      </c>
      <c r="AD39" s="100">
        <f t="shared" si="7"/>
        <v>60</v>
      </c>
      <c r="AE39" s="100">
        <f>+'PAIA + Seguimiento'!BS47</f>
        <v>0</v>
      </c>
      <c r="AF39" s="100">
        <f>+'PAIA + Seguimiento'!BT47</f>
        <v>0</v>
      </c>
      <c r="AG39" s="100">
        <f>+'PAIA + Seguimiento'!BV47</f>
        <v>0</v>
      </c>
      <c r="AH39" s="100" t="str">
        <f>+'PAIA + Seguimiento'!BW47</f>
        <v>No programado</v>
      </c>
      <c r="AI39" s="100" t="str">
        <f t="shared" si="8"/>
        <v>No</v>
      </c>
      <c r="AJ39" s="100" t="str">
        <f t="shared" si="9"/>
        <v/>
      </c>
      <c r="AK39" s="100">
        <f>+'PAIA + Seguimiento'!BX47</f>
        <v>0</v>
      </c>
      <c r="AL39" s="100">
        <f>+'PAIA + Seguimiento'!BY47</f>
        <v>0</v>
      </c>
      <c r="AM39" s="100">
        <f>+'PAIA + Seguimiento'!CA47</f>
        <v>0</v>
      </c>
    </row>
    <row r="40" spans="1:39" x14ac:dyDescent="0.25">
      <c r="A40" s="100" t="str">
        <f>+'PAIA + Seguimiento'!B48</f>
        <v>Desarrollo Organizacional</v>
      </c>
      <c r="B40" s="100" t="str">
        <f>+'PAIA + Seguimiento'!D48</f>
        <v>Optimizar la gestión de la ADRES a través de la redefinición del modelo de operación basado en procesos y la estructura organizacional, alineados a sus nuevos retos, a la estrategia definida y a las exigencias del entorno y sus grupos de valor</v>
      </c>
      <c r="C40" s="100" t="str">
        <f>+'PAIA + Seguimiento'!F48</f>
        <v>Fortalecimiento del Sistema Integrado de Gestión Institucional (SIGI)</v>
      </c>
      <c r="D40" s="100" t="str">
        <f>+'PAIA + Seguimiento'!G48</f>
        <v>Diagnóstico  y propuesta de la estrategia para la Valoración Documental.</v>
      </c>
      <c r="E40" s="100" t="str">
        <f>+'PAIA + Seguimiento'!I48</f>
        <v>Preparar y presentar  la documentación ante el Comité Institucional de Gestión y Desempeño de la valoración del acervo documental.</v>
      </c>
      <c r="F40" s="100" t="str">
        <f>+'PAIA + Seguimiento'!K48</f>
        <v>Documento Propuesta al CIG</v>
      </c>
      <c r="G40" s="101">
        <f>+'PAIA + Seguimiento'!N48</f>
        <v>43891</v>
      </c>
      <c r="H40" s="101">
        <f>+'PAIA + Seguimiento'!O48</f>
        <v>44012</v>
      </c>
      <c r="I40" s="102">
        <f t="shared" si="1"/>
        <v>6</v>
      </c>
      <c r="J40" s="103">
        <f>+'PAIA + Seguimiento'!P48</f>
        <v>0</v>
      </c>
      <c r="K40" s="102">
        <f>+'PAIA + Seguimiento'!R48</f>
        <v>40</v>
      </c>
      <c r="L40" s="102" t="str">
        <f>+'PAIA + Seguimiento'!AZ48</f>
        <v>Dirección Administrativa y Financiera</v>
      </c>
      <c r="M40" s="102">
        <f t="shared" si="10"/>
        <v>0</v>
      </c>
      <c r="N40" s="100" t="str">
        <f>+'PAIA + Seguimiento'!BC48</f>
        <v>En desarrollo</v>
      </c>
      <c r="O40" s="100">
        <f>+'PAIA + Seguimiento'!BD48</f>
        <v>0</v>
      </c>
      <c r="P40" s="100" t="str">
        <f>+'PAIA + Seguimiento'!BH48</f>
        <v>Programado</v>
      </c>
      <c r="Q40" s="100" t="str">
        <f t="shared" si="2"/>
        <v>No</v>
      </c>
      <c r="R40" s="100" t="str">
        <f t="shared" si="3"/>
        <v/>
      </c>
      <c r="S40" s="100" t="str">
        <f>+'PAIA + Seguimiento'!BI48</f>
        <v>La presentación fue elaborada y remitida para el Orden del día del comité que se iba a realizar virtual; sin embargo, este no se llevó a cabo por lo cual se solicitó modificar la fecha para el segundo trimestre.</v>
      </c>
      <c r="T40" s="100" t="str">
        <f>+'PAIA + Seguimiento'!BJ48</f>
        <v>La reunión no se pudo llevar a cabo por el inicio del aislamiento obligatorio - pandemia Covid-19</v>
      </c>
      <c r="U40" s="100" t="str">
        <f>+'PAIA + Seguimiento'!BL48</f>
        <v>Correo Electrónico</v>
      </c>
      <c r="V40" s="100" t="str">
        <f>+'PAIA + Seguimiento'!BM48</f>
        <v>Programado</v>
      </c>
      <c r="W40" s="100" t="str">
        <f t="shared" si="4"/>
        <v>Si</v>
      </c>
      <c r="X40" s="100">
        <f t="shared" si="5"/>
        <v>40</v>
      </c>
      <c r="Y40" s="100">
        <f>+'PAIA + Seguimiento'!BN48</f>
        <v>0</v>
      </c>
      <c r="Z40" s="100">
        <f>+'PAIA + Seguimiento'!BO48</f>
        <v>0</v>
      </c>
      <c r="AA40" s="100">
        <f>+'PAIA + Seguimiento'!BQ48</f>
        <v>0</v>
      </c>
      <c r="AB40" s="100" t="str">
        <f>+'PAIA + Seguimiento'!BR48</f>
        <v>No programado</v>
      </c>
      <c r="AC40" s="100" t="str">
        <f t="shared" si="6"/>
        <v>No</v>
      </c>
      <c r="AD40" s="100" t="str">
        <f t="shared" si="7"/>
        <v/>
      </c>
      <c r="AE40" s="100">
        <f>+'PAIA + Seguimiento'!BS48</f>
        <v>0</v>
      </c>
      <c r="AF40" s="100">
        <f>+'PAIA + Seguimiento'!BT48</f>
        <v>0</v>
      </c>
      <c r="AG40" s="100">
        <f>+'PAIA + Seguimiento'!BV48</f>
        <v>0</v>
      </c>
      <c r="AH40" s="100" t="str">
        <f>+'PAIA + Seguimiento'!BW48</f>
        <v>No programado</v>
      </c>
      <c r="AI40" s="100" t="str">
        <f t="shared" si="8"/>
        <v>No</v>
      </c>
      <c r="AJ40" s="100" t="str">
        <f t="shared" si="9"/>
        <v/>
      </c>
      <c r="AK40" s="100">
        <f>+'PAIA + Seguimiento'!BX48</f>
        <v>0</v>
      </c>
      <c r="AL40" s="100">
        <f>+'PAIA + Seguimiento'!BY48</f>
        <v>0</v>
      </c>
      <c r="AM40" s="100">
        <f>+'PAIA + Seguimiento'!CA48</f>
        <v>0</v>
      </c>
    </row>
    <row r="41" spans="1:39" x14ac:dyDescent="0.25">
      <c r="A41" s="100" t="str">
        <f>+'PAIA + Seguimiento'!B49</f>
        <v>Desarrollo Organizacional</v>
      </c>
      <c r="B41" s="100" t="str">
        <f>+'PAIA + Seguimiento'!D49</f>
        <v>Optimizar la gestión de la ADRES a través de la redefinición del modelo de operación basado en procesos y la estructura organizacional, alineados a sus nuevos retos, a la estrategia definida y a las exigencias del entorno y sus grupos de valor</v>
      </c>
      <c r="C41" s="100" t="str">
        <f>+'PAIA + Seguimiento'!F49</f>
        <v>Fortalecimiento del Sistema Integrado de Gestión Institucional (SIGI)</v>
      </c>
      <c r="D41" s="100" t="str">
        <f>+'PAIA + Seguimiento'!G49</f>
        <v>Diagnóstico del SIGI  elaborado</v>
      </c>
      <c r="E41" s="100" t="str">
        <f>+'PAIA + Seguimiento'!I49</f>
        <v>Elaborar el Contexto Estratégico Institucional</v>
      </c>
      <c r="F41" s="100" t="str">
        <f>+'PAIA + Seguimiento'!K49</f>
        <v>Documento de Contexto Estratégico aprobado</v>
      </c>
      <c r="G41" s="101">
        <f>+'PAIA + Seguimiento'!N49</f>
        <v>43845</v>
      </c>
      <c r="H41" s="101">
        <f>+'PAIA + Seguimiento'!O49</f>
        <v>43951</v>
      </c>
      <c r="I41" s="102">
        <f t="shared" si="1"/>
        <v>4</v>
      </c>
      <c r="J41" s="103">
        <f>+'PAIA + Seguimiento'!P49</f>
        <v>0</v>
      </c>
      <c r="K41" s="102">
        <f>+'PAIA + Seguimiento'!R49</f>
        <v>30</v>
      </c>
      <c r="L41" s="102" t="str">
        <f>+'PAIA + Seguimiento'!AZ49</f>
        <v>Oficina Asesora de Planeación y Control de Riesgos</v>
      </c>
      <c r="M41" s="102">
        <f t="shared" si="10"/>
        <v>0</v>
      </c>
      <c r="N41" s="100" t="str">
        <f>+'PAIA + Seguimiento'!BC49</f>
        <v>En desarrollo</v>
      </c>
      <c r="O41" s="100">
        <f>+'PAIA + Seguimiento'!BD49</f>
        <v>0</v>
      </c>
      <c r="P41" s="100" t="str">
        <f>+'PAIA + Seguimiento'!BH49</f>
        <v>Programado</v>
      </c>
      <c r="Q41" s="100" t="str">
        <f t="shared" si="2"/>
        <v>No</v>
      </c>
      <c r="R41" s="100" t="str">
        <f t="shared" si="3"/>
        <v/>
      </c>
      <c r="S41" s="100" t="str">
        <f>+'PAIA + Seguimiento'!BI49</f>
        <v>Se elaboró el documento de Contexto Estratégico Institucional, el cual se encuentra en revisión por parte de jefatura de OAPCR para posterior remisión y aprobación de Dirección General.</v>
      </c>
      <c r="T41" s="100">
        <f>+'PAIA + Seguimiento'!BJ49</f>
        <v>0</v>
      </c>
      <c r="U41" s="100" t="str">
        <f>+'PAIA + Seguimiento'!BL49</f>
        <v>Contexto Estratégico ADRES</v>
      </c>
      <c r="V41" s="100" t="str">
        <f>+'PAIA + Seguimiento'!BM49</f>
        <v>Programado</v>
      </c>
      <c r="W41" s="100" t="str">
        <f t="shared" si="4"/>
        <v>Si</v>
      </c>
      <c r="X41" s="100">
        <f t="shared" si="5"/>
        <v>30</v>
      </c>
      <c r="Y41" s="100">
        <f>+'PAIA + Seguimiento'!BN49</f>
        <v>0</v>
      </c>
      <c r="Z41" s="100">
        <f>+'PAIA + Seguimiento'!BO49</f>
        <v>0</v>
      </c>
      <c r="AA41" s="100">
        <f>+'PAIA + Seguimiento'!BQ49</f>
        <v>0</v>
      </c>
      <c r="AB41" s="100" t="str">
        <f>+'PAIA + Seguimiento'!BR49</f>
        <v>No programado</v>
      </c>
      <c r="AC41" s="100" t="str">
        <f t="shared" si="6"/>
        <v>No</v>
      </c>
      <c r="AD41" s="100" t="str">
        <f t="shared" si="7"/>
        <v/>
      </c>
      <c r="AE41" s="100">
        <f>+'PAIA + Seguimiento'!BS49</f>
        <v>0</v>
      </c>
      <c r="AF41" s="100">
        <f>+'PAIA + Seguimiento'!BT49</f>
        <v>0</v>
      </c>
      <c r="AG41" s="100">
        <f>+'PAIA + Seguimiento'!BV49</f>
        <v>0</v>
      </c>
      <c r="AH41" s="100" t="str">
        <f>+'PAIA + Seguimiento'!BW49</f>
        <v>No programado</v>
      </c>
      <c r="AI41" s="100" t="str">
        <f t="shared" si="8"/>
        <v>No</v>
      </c>
      <c r="AJ41" s="100" t="str">
        <f t="shared" si="9"/>
        <v/>
      </c>
      <c r="AK41" s="100">
        <f>+'PAIA + Seguimiento'!BX49</f>
        <v>0</v>
      </c>
      <c r="AL41" s="100">
        <f>+'PAIA + Seguimiento'!BY49</f>
        <v>0</v>
      </c>
      <c r="AM41" s="100">
        <f>+'PAIA + Seguimiento'!CA49</f>
        <v>0</v>
      </c>
    </row>
    <row r="42" spans="1:39" x14ac:dyDescent="0.25">
      <c r="A42" s="100" t="str">
        <f>+'PAIA + Seguimiento'!B50</f>
        <v>Desarrollo Organizacional</v>
      </c>
      <c r="B42" s="100" t="str">
        <f>+'PAIA + Seguimiento'!D50</f>
        <v>Optimizar la gestión de la ADRES a través de la redefinición del modelo de operación basado en procesos y la estructura organizacional, alineados a sus nuevos retos, a la estrategia definida y a las exigencias del entorno y sus grupos de valor</v>
      </c>
      <c r="C42" s="100" t="str">
        <f>+'PAIA + Seguimiento'!F50</f>
        <v>Fortalecimiento del Sistema Integrado de Gestión Institucional (SIGI)</v>
      </c>
      <c r="D42" s="100" t="str">
        <f>+'PAIA + Seguimiento'!G50</f>
        <v>Diagnóstico del SIGI  elaborado</v>
      </c>
      <c r="E42" s="100" t="str">
        <f>+'PAIA + Seguimiento'!I50</f>
        <v>Elaborar el Diagnóstico del sistemas de gestión y sus subsistemas.</v>
      </c>
      <c r="F42" s="100" t="str">
        <f>+'PAIA + Seguimiento'!K50</f>
        <v>Documento de diagnóstico del SIGI consolidado</v>
      </c>
      <c r="G42" s="101">
        <f>+'PAIA + Seguimiento'!N50</f>
        <v>43845</v>
      </c>
      <c r="H42" s="101">
        <f>+'PAIA + Seguimiento'!O50</f>
        <v>43920</v>
      </c>
      <c r="I42" s="102">
        <f t="shared" si="1"/>
        <v>3</v>
      </c>
      <c r="J42" s="103">
        <f>+'PAIA + Seguimiento'!P50</f>
        <v>0</v>
      </c>
      <c r="K42" s="102">
        <f>+'PAIA + Seguimiento'!R50</f>
        <v>40</v>
      </c>
      <c r="L42" s="102" t="str">
        <f>+'PAIA + Seguimiento'!AZ50</f>
        <v>Oficina Asesora de Planeación y Control de Riesgos</v>
      </c>
      <c r="M42" s="102">
        <f t="shared" si="10"/>
        <v>40</v>
      </c>
      <c r="N42" s="100" t="str">
        <f>+'PAIA + Seguimiento'!BC50</f>
        <v>Finalizada</v>
      </c>
      <c r="O42" s="100">
        <f>+'PAIA + Seguimiento'!BD50</f>
        <v>43920</v>
      </c>
      <c r="P42" s="100" t="str">
        <f>+'PAIA + Seguimiento'!BH50</f>
        <v>Programado</v>
      </c>
      <c r="Q42" s="100" t="str">
        <f t="shared" si="2"/>
        <v>Si</v>
      </c>
      <c r="R42" s="100">
        <f t="shared" si="3"/>
        <v>40</v>
      </c>
      <c r="S42" s="100" t="str">
        <f>+'PAIA + Seguimiento'!BI50</f>
        <v>Se realizó el diagnóstico del SIGI contemplando cada uno de los sistemas de gestión que conforrman el SIGI, documentando las situaciones  encontradas por cada requisito, las fortalezas y brechas existentes; así como las conclusiones sobre los aspectos más relevantes.</v>
      </c>
      <c r="T42" s="100" t="str">
        <f>+'PAIA + Seguimiento'!BJ50</f>
        <v>Ninguno</v>
      </c>
      <c r="U42" s="100" t="str">
        <f>+'PAIA + Seguimiento'!BL50</f>
        <v>Diagnóstico SIGI</v>
      </c>
      <c r="V42" s="100" t="str">
        <f>+'PAIA + Seguimiento'!BM50</f>
        <v>No programado</v>
      </c>
      <c r="W42" s="100" t="str">
        <f t="shared" si="4"/>
        <v>No</v>
      </c>
      <c r="X42" s="100" t="str">
        <f t="shared" si="5"/>
        <v/>
      </c>
      <c r="Y42" s="100">
        <f>+'PAIA + Seguimiento'!BN50</f>
        <v>0</v>
      </c>
      <c r="Z42" s="100">
        <f>+'PAIA + Seguimiento'!BO50</f>
        <v>0</v>
      </c>
      <c r="AA42" s="100">
        <f>+'PAIA + Seguimiento'!BQ50</f>
        <v>0</v>
      </c>
      <c r="AB42" s="100" t="str">
        <f>+'PAIA + Seguimiento'!BR50</f>
        <v>No programado</v>
      </c>
      <c r="AC42" s="100" t="str">
        <f t="shared" si="6"/>
        <v>No</v>
      </c>
      <c r="AD42" s="100" t="str">
        <f t="shared" si="7"/>
        <v/>
      </c>
      <c r="AE42" s="100">
        <f>+'PAIA + Seguimiento'!BS50</f>
        <v>0</v>
      </c>
      <c r="AF42" s="100">
        <f>+'PAIA + Seguimiento'!BT50</f>
        <v>0</v>
      </c>
      <c r="AG42" s="100">
        <f>+'PAIA + Seguimiento'!BV50</f>
        <v>0</v>
      </c>
      <c r="AH42" s="100" t="str">
        <f>+'PAIA + Seguimiento'!BW50</f>
        <v>No programado</v>
      </c>
      <c r="AI42" s="100" t="str">
        <f t="shared" si="8"/>
        <v>No</v>
      </c>
      <c r="AJ42" s="100" t="str">
        <f t="shared" si="9"/>
        <v/>
      </c>
      <c r="AK42" s="100">
        <f>+'PAIA + Seguimiento'!BX50</f>
        <v>0</v>
      </c>
      <c r="AL42" s="100">
        <f>+'PAIA + Seguimiento'!BY50</f>
        <v>0</v>
      </c>
      <c r="AM42" s="100">
        <f>+'PAIA + Seguimiento'!CA50</f>
        <v>0</v>
      </c>
    </row>
    <row r="43" spans="1:39" x14ac:dyDescent="0.25">
      <c r="A43" s="100" t="str">
        <f>+'PAIA + Seguimiento'!B51</f>
        <v>Desarrollo Organizacional</v>
      </c>
      <c r="B43" s="100" t="str">
        <f>+'PAIA + Seguimiento'!D51</f>
        <v>Optimizar la gestión de la ADRES a través de la redefinición del modelo de operación basado en procesos y la estructura organizacional, alineados a sus nuevos retos, a la estrategia definida y a las exigencias del entorno y sus grupos de valor</v>
      </c>
      <c r="C43" s="100" t="str">
        <f>+'PAIA + Seguimiento'!F51</f>
        <v>Fortalecimiento del Sistema Integrado de Gestión Institucional (SIGI)</v>
      </c>
      <c r="D43" s="100" t="str">
        <f>+'PAIA + Seguimiento'!G51</f>
        <v>Diagnóstico del SIGI  elaborado</v>
      </c>
      <c r="E43" s="100" t="str">
        <f>+'PAIA + Seguimiento'!I51</f>
        <v>Elaborar los autodidagnósticos de MIPG</v>
      </c>
      <c r="F43" s="100" t="str">
        <f>+'PAIA + Seguimiento'!K51</f>
        <v>16 autodignósticos elaborados
Listados de asistencia de mesas de trabajo</v>
      </c>
      <c r="G43" s="101">
        <f>+'PAIA + Seguimiento'!N51</f>
        <v>43845</v>
      </c>
      <c r="H43" s="101">
        <f>+'PAIA + Seguimiento'!O51</f>
        <v>43881</v>
      </c>
      <c r="I43" s="102">
        <f t="shared" si="1"/>
        <v>2</v>
      </c>
      <c r="J43" s="103">
        <f>+'PAIA + Seguimiento'!P51</f>
        <v>0</v>
      </c>
      <c r="K43" s="102">
        <f>+'PAIA + Seguimiento'!R51</f>
        <v>30</v>
      </c>
      <c r="L43" s="102" t="str">
        <f>+'PAIA + Seguimiento'!AZ51</f>
        <v>Oficina Asesora de Planeación y Control de Riesgos</v>
      </c>
      <c r="M43" s="102">
        <f t="shared" si="10"/>
        <v>30</v>
      </c>
      <c r="N43" s="100" t="str">
        <f>+'PAIA + Seguimiento'!BC51</f>
        <v>Finalizada</v>
      </c>
      <c r="O43" s="100">
        <f>+'PAIA + Seguimiento'!BD51</f>
        <v>43881</v>
      </c>
      <c r="P43" s="100" t="str">
        <f>+'PAIA + Seguimiento'!BH51</f>
        <v>Programado</v>
      </c>
      <c r="Q43" s="100" t="str">
        <f t="shared" si="2"/>
        <v>Si</v>
      </c>
      <c r="R43" s="100">
        <f t="shared" si="3"/>
        <v>30</v>
      </c>
      <c r="S43" s="100" t="str">
        <f>+'PAIA + Seguimiento'!BI51</f>
        <v>Elaboración de los Autodiagnósticos de MIPG con corte al 31 de diciembre de 2019 con acompañamiento de enlaces de OAPCR y enlaces de las áreas responsables.</v>
      </c>
      <c r="T43" s="100" t="str">
        <f>+'PAIA + Seguimiento'!BJ51</f>
        <v>Ninguno</v>
      </c>
      <c r="U43" s="100" t="str">
        <f>+'PAIA + Seguimiento'!BL51</f>
        <v>Carpeta Compartida "Autodiagnósticos".</v>
      </c>
      <c r="V43" s="100" t="str">
        <f>+'PAIA + Seguimiento'!BM51</f>
        <v>No programado</v>
      </c>
      <c r="W43" s="100" t="str">
        <f t="shared" si="4"/>
        <v>No</v>
      </c>
      <c r="X43" s="100" t="str">
        <f t="shared" si="5"/>
        <v/>
      </c>
      <c r="Y43" s="100">
        <f>+'PAIA + Seguimiento'!BN51</f>
        <v>0</v>
      </c>
      <c r="Z43" s="100">
        <f>+'PAIA + Seguimiento'!BO51</f>
        <v>0</v>
      </c>
      <c r="AA43" s="100">
        <f>+'PAIA + Seguimiento'!BQ51</f>
        <v>0</v>
      </c>
      <c r="AB43" s="100" t="str">
        <f>+'PAIA + Seguimiento'!BR51</f>
        <v>No programado</v>
      </c>
      <c r="AC43" s="100" t="str">
        <f t="shared" si="6"/>
        <v>No</v>
      </c>
      <c r="AD43" s="100" t="str">
        <f t="shared" si="7"/>
        <v/>
      </c>
      <c r="AE43" s="100">
        <f>+'PAIA + Seguimiento'!BS51</f>
        <v>0</v>
      </c>
      <c r="AF43" s="100">
        <f>+'PAIA + Seguimiento'!BT51</f>
        <v>0</v>
      </c>
      <c r="AG43" s="100">
        <f>+'PAIA + Seguimiento'!BV51</f>
        <v>0</v>
      </c>
      <c r="AH43" s="100" t="str">
        <f>+'PAIA + Seguimiento'!BW51</f>
        <v>No programado</v>
      </c>
      <c r="AI43" s="100" t="str">
        <f t="shared" si="8"/>
        <v>No</v>
      </c>
      <c r="AJ43" s="100" t="str">
        <f t="shared" si="9"/>
        <v/>
      </c>
      <c r="AK43" s="100">
        <f>+'PAIA + Seguimiento'!BX51</f>
        <v>0</v>
      </c>
      <c r="AL43" s="100">
        <f>+'PAIA + Seguimiento'!BY51</f>
        <v>0</v>
      </c>
      <c r="AM43" s="100">
        <f>+'PAIA + Seguimiento'!CA51</f>
        <v>0</v>
      </c>
    </row>
    <row r="44" spans="1:39" x14ac:dyDescent="0.25">
      <c r="A44" s="100" t="str">
        <f>+'PAIA + Seguimiento'!B52</f>
        <v>Desarrollo Organizacional</v>
      </c>
      <c r="B44" s="100" t="str">
        <f>+'PAIA + Seguimiento'!D52</f>
        <v>Optimizar la gestión de la ADRES a través de la redefinición del modelo de operación basado en procesos y la estructura organizacional, alineados a sus nuevos retos, a la estrategia definida y a las exigencias del entorno y sus grupos de valor</v>
      </c>
      <c r="C44" s="100" t="str">
        <f>+'PAIA + Seguimiento'!F52</f>
        <v>Fortalecimiento del Sistema Integrado de Gestión Institucional (SIGI)</v>
      </c>
      <c r="D44" s="100" t="str">
        <f>+'PAIA + Seguimiento'!G52</f>
        <v>Estrategia antitrámites fomulada con áreas misionales, OAPCR y DGTIC</v>
      </c>
      <c r="E44" s="100" t="str">
        <f>+'PAIA + Seguimiento'!I52</f>
        <v>Formular la estrategia antitrámites con participación de los usuarios a partir del diseño y aplicación de una encuesta que permita identificar oportunidades de mejora en los trámites cargo de la ADRES y con el concurso de las áreas misionales a cargo y la DGTIC</v>
      </c>
      <c r="F44" s="100" t="str">
        <f>+'PAIA + Seguimiento'!K52</f>
        <v>Estrategia Formulada</v>
      </c>
      <c r="G44" s="101">
        <f>+'PAIA + Seguimiento'!N52</f>
        <v>43862</v>
      </c>
      <c r="H44" s="101">
        <f>+'PAIA + Seguimiento'!O52</f>
        <v>43946</v>
      </c>
      <c r="I44" s="102">
        <f t="shared" si="1"/>
        <v>4</v>
      </c>
      <c r="J44" s="103">
        <f>+'PAIA + Seguimiento'!P52</f>
        <v>0</v>
      </c>
      <c r="K44" s="102">
        <f>+'PAIA + Seguimiento'!R52</f>
        <v>100</v>
      </c>
      <c r="L44" s="102" t="str">
        <f>+'PAIA + Seguimiento'!AZ52</f>
        <v>Oficina Asesora de Planeación y Control de Riesgos</v>
      </c>
      <c r="M44" s="102">
        <f t="shared" si="10"/>
        <v>0</v>
      </c>
      <c r="N44" s="100" t="str">
        <f>+'PAIA + Seguimiento'!BC52</f>
        <v>En desarrollo</v>
      </c>
      <c r="O44" s="100">
        <f>+'PAIA + Seguimiento'!BD52</f>
        <v>0</v>
      </c>
      <c r="P44" s="100" t="str">
        <f>+'PAIA + Seguimiento'!BH52</f>
        <v>Programado</v>
      </c>
      <c r="Q44" s="100" t="str">
        <f t="shared" si="2"/>
        <v>No</v>
      </c>
      <c r="R44" s="100" t="str">
        <f t="shared" si="3"/>
        <v/>
      </c>
      <c r="S44" s="100" t="str">
        <f>+'PAIA + Seguimiento'!BI52</f>
        <v>Se definió formato para estructurar estrategia de racionalización de trámites, identificando acciones en 3 trámites y 1 OPA, se trabajó a través de reuniones en TEAMS con los enlaces de las áreas respectivas.  Se encuentra pendiente la validación de los responsables de las acciones y registro en Suit, una vez se validen algunas fechas con MinSalud.</v>
      </c>
      <c r="T44" s="100">
        <f>+'PAIA + Seguimiento'!BJ52</f>
        <v>0</v>
      </c>
      <c r="U44" s="100" t="str">
        <f>+'PAIA + Seguimiento'!BL52</f>
        <v>Carpeta "Conclusiones reuniones racionalización".</v>
      </c>
      <c r="V44" s="100" t="str">
        <f>+'PAIA + Seguimiento'!BM52</f>
        <v>Programado</v>
      </c>
      <c r="W44" s="100" t="str">
        <f t="shared" si="4"/>
        <v>Si</v>
      </c>
      <c r="X44" s="100">
        <f t="shared" si="5"/>
        <v>100</v>
      </c>
      <c r="Y44" s="100">
        <f>+'PAIA + Seguimiento'!BN52</f>
        <v>0</v>
      </c>
      <c r="Z44" s="100">
        <f>+'PAIA + Seguimiento'!BO52</f>
        <v>0</v>
      </c>
      <c r="AA44" s="100">
        <f>+'PAIA + Seguimiento'!BQ52</f>
        <v>0</v>
      </c>
      <c r="AB44" s="100" t="str">
        <f>+'PAIA + Seguimiento'!BR52</f>
        <v>No programado</v>
      </c>
      <c r="AC44" s="100" t="str">
        <f t="shared" si="6"/>
        <v>No</v>
      </c>
      <c r="AD44" s="100" t="str">
        <f t="shared" si="7"/>
        <v/>
      </c>
      <c r="AE44" s="100">
        <f>+'PAIA + Seguimiento'!BS52</f>
        <v>0</v>
      </c>
      <c r="AF44" s="100">
        <f>+'PAIA + Seguimiento'!BT52</f>
        <v>0</v>
      </c>
      <c r="AG44" s="100">
        <f>+'PAIA + Seguimiento'!BV52</f>
        <v>0</v>
      </c>
      <c r="AH44" s="100" t="str">
        <f>+'PAIA + Seguimiento'!BW52</f>
        <v>No programado</v>
      </c>
      <c r="AI44" s="100" t="str">
        <f t="shared" si="8"/>
        <v>No</v>
      </c>
      <c r="AJ44" s="100" t="str">
        <f t="shared" si="9"/>
        <v/>
      </c>
      <c r="AK44" s="100">
        <f>+'PAIA + Seguimiento'!BX52</f>
        <v>0</v>
      </c>
      <c r="AL44" s="100">
        <f>+'PAIA + Seguimiento'!BY52</f>
        <v>0</v>
      </c>
      <c r="AM44" s="100">
        <f>+'PAIA + Seguimiento'!CA52</f>
        <v>0</v>
      </c>
    </row>
    <row r="45" spans="1:39" x14ac:dyDescent="0.25">
      <c r="A45" s="100" t="str">
        <f>+'PAIA + Seguimiento'!B53</f>
        <v>Desarrollo Organizacional</v>
      </c>
      <c r="B45" s="100" t="str">
        <f>+'PAIA + Seguimiento'!D53</f>
        <v>Optimizar la gestión de la ADRES a través de la redefinición del modelo de operación basado en procesos y la estructura organizacional, alineados a sus nuevos retos, a la estrategia definida y a las exigencias del entorno y sus grupos de valor</v>
      </c>
      <c r="C45" s="100" t="str">
        <f>+'PAIA + Seguimiento'!F53</f>
        <v>Fortalecimiento del Sistema Integrado de Gestión Institucional (SIGI)</v>
      </c>
      <c r="D45" s="100" t="str">
        <f>+'PAIA + Seguimiento'!G53</f>
        <v>Estrategia de comunicaciones interna implementada</v>
      </c>
      <c r="E45" s="100" t="str">
        <f>+'PAIA + Seguimiento'!I53</f>
        <v xml:space="preserve">Formular la estrategia y presentar  al CIGD para su aprobación </v>
      </c>
      <c r="F45" s="100" t="str">
        <f>+'PAIA + Seguimiento'!K53</f>
        <v>Documento con la descripción de la estrategia enviado a la Secretaría Técnica del CIGD con la solicitud de aprobación</v>
      </c>
      <c r="G45" s="101">
        <f>+'PAIA + Seguimiento'!N53</f>
        <v>43862</v>
      </c>
      <c r="H45" s="101">
        <f>+'PAIA + Seguimiento'!O53</f>
        <v>44196</v>
      </c>
      <c r="I45" s="102">
        <f t="shared" si="1"/>
        <v>12</v>
      </c>
      <c r="J45" s="103">
        <f>+'PAIA + Seguimiento'!P53</f>
        <v>8000000</v>
      </c>
      <c r="K45" s="102">
        <f>+'PAIA + Seguimiento'!R53</f>
        <v>20</v>
      </c>
      <c r="L45" s="102" t="str">
        <f>+'PAIA + Seguimiento'!AZ53</f>
        <v>Dirección General</v>
      </c>
      <c r="M45" s="102">
        <f t="shared" si="10"/>
        <v>20</v>
      </c>
      <c r="N45" s="100" t="str">
        <f>+'PAIA + Seguimiento'!BC53</f>
        <v>Finalizada</v>
      </c>
      <c r="O45" s="100">
        <f>+'PAIA + Seguimiento'!BD53</f>
        <v>43921</v>
      </c>
      <c r="P45" s="100" t="str">
        <f>+'PAIA + Seguimiento'!BH53</f>
        <v>Programado</v>
      </c>
      <c r="Q45" s="100" t="str">
        <f t="shared" si="2"/>
        <v>No</v>
      </c>
      <c r="R45" s="100" t="str">
        <f t="shared" si="3"/>
        <v/>
      </c>
      <c r="S45" s="100" t="str">
        <f>+'PAIA + Seguimiento'!BI53</f>
        <v>Dentro de la Política Institucional de Comunicaciones se desarrolla un capítulo sobre “Comunicación Interna” en el que se desarrolla la estrategia. El documento completo fue presentado a la Oficina Asesora de Planeación y Control de Riesgos de la entidad.</v>
      </c>
      <c r="T45" s="100" t="str">
        <f>+'PAIA + Seguimiento'!BJ53</f>
        <v>N/A</v>
      </c>
      <c r="U45" s="100" t="str">
        <f>+'PAIA + Seguimiento'!BL53</f>
        <v xml:space="preserve">carpeta: Diseñar la estrategia </v>
      </c>
      <c r="V45" s="100" t="str">
        <f>+'PAIA + Seguimiento'!BM53</f>
        <v>Programado</v>
      </c>
      <c r="W45" s="100" t="str">
        <f t="shared" si="4"/>
        <v>No</v>
      </c>
      <c r="X45" s="100" t="str">
        <f t="shared" si="5"/>
        <v/>
      </c>
      <c r="Y45" s="100">
        <f>+'PAIA + Seguimiento'!BN53</f>
        <v>0</v>
      </c>
      <c r="Z45" s="100">
        <f>+'PAIA + Seguimiento'!BO53</f>
        <v>0</v>
      </c>
      <c r="AA45" s="100">
        <f>+'PAIA + Seguimiento'!BQ53</f>
        <v>0</v>
      </c>
      <c r="AB45" s="100" t="str">
        <f>+'PAIA + Seguimiento'!BR53</f>
        <v>Programado</v>
      </c>
      <c r="AC45" s="100" t="str">
        <f t="shared" si="6"/>
        <v>No</v>
      </c>
      <c r="AD45" s="100" t="str">
        <f t="shared" si="7"/>
        <v/>
      </c>
      <c r="AE45" s="100">
        <f>+'PAIA + Seguimiento'!BS53</f>
        <v>0</v>
      </c>
      <c r="AF45" s="100">
        <f>+'PAIA + Seguimiento'!BT53</f>
        <v>0</v>
      </c>
      <c r="AG45" s="100">
        <f>+'PAIA + Seguimiento'!BV53</f>
        <v>0</v>
      </c>
      <c r="AH45" s="100" t="str">
        <f>+'PAIA + Seguimiento'!BW53</f>
        <v>Programado</v>
      </c>
      <c r="AI45" s="100" t="str">
        <f t="shared" si="8"/>
        <v>Si</v>
      </c>
      <c r="AJ45" s="100">
        <f t="shared" si="9"/>
        <v>20</v>
      </c>
      <c r="AK45" s="100">
        <f>+'PAIA + Seguimiento'!BX53</f>
        <v>0</v>
      </c>
      <c r="AL45" s="100">
        <f>+'PAIA + Seguimiento'!BY53</f>
        <v>0</v>
      </c>
      <c r="AM45" s="100">
        <f>+'PAIA + Seguimiento'!CA53</f>
        <v>0</v>
      </c>
    </row>
    <row r="46" spans="1:39" x14ac:dyDescent="0.25">
      <c r="A46" s="100" t="str">
        <f>+'PAIA + Seguimiento'!B54</f>
        <v>Desarrollo Organizacional</v>
      </c>
      <c r="B46" s="100" t="str">
        <f>+'PAIA + Seguimiento'!D54</f>
        <v>Optimizar la gestión de la ADRES a través de la redefinición del modelo de operación basado en procesos y la estructura organizacional, alineados a sus nuevos retos, a la estrategia definida y a las exigencias del entorno y sus grupos de valor</v>
      </c>
      <c r="C46" s="100" t="str">
        <f>+'PAIA + Seguimiento'!F54</f>
        <v>Fortalecimiento del Sistema Integrado de Gestión Institucional (SIGI)</v>
      </c>
      <c r="D46" s="100" t="str">
        <f>+'PAIA + Seguimiento'!G54</f>
        <v>Estrategia de comunicaciones interna implementada</v>
      </c>
      <c r="E46" s="100" t="str">
        <f>+'PAIA + Seguimiento'!I54</f>
        <v>Fortalecer los canales de comunicación interna de la ADRES</v>
      </c>
      <c r="F46" s="100" t="str">
        <f>+'PAIA + Seguimiento'!K54</f>
        <v xml:space="preserve">*Matriz con la identificación de necesidades de comunicación interna de la ADRES
*4 boletines electrónicos sintonia ADRES por trimestre
* 3 fondos de pantalla por trimestre  </v>
      </c>
      <c r="G46" s="101">
        <f>+'PAIA + Seguimiento'!N54</f>
        <v>43862</v>
      </c>
      <c r="H46" s="101">
        <f>+'PAIA + Seguimiento'!O54</f>
        <v>44196</v>
      </c>
      <c r="I46" s="102">
        <f t="shared" si="1"/>
        <v>12</v>
      </c>
      <c r="J46" s="103">
        <f>+'PAIA + Seguimiento'!P54</f>
        <v>8000000</v>
      </c>
      <c r="K46" s="102">
        <f>+'PAIA + Seguimiento'!R54</f>
        <v>40</v>
      </c>
      <c r="L46" s="102" t="str">
        <f>+'PAIA + Seguimiento'!AZ54</f>
        <v>Dirección General</v>
      </c>
      <c r="M46" s="102">
        <f t="shared" si="10"/>
        <v>0</v>
      </c>
      <c r="N46" s="100" t="str">
        <f>+'PAIA + Seguimiento'!BC54</f>
        <v>En desarrollo</v>
      </c>
      <c r="O46" s="100">
        <f>+'PAIA + Seguimiento'!BD54</f>
        <v>0</v>
      </c>
      <c r="P46" s="100" t="str">
        <f>+'PAIA + Seguimiento'!BH54</f>
        <v>Programado</v>
      </c>
      <c r="Q46" s="100" t="str">
        <f t="shared" si="2"/>
        <v>No</v>
      </c>
      <c r="R46" s="100" t="str">
        <f t="shared" si="3"/>
        <v/>
      </c>
      <c r="S46" s="100" t="str">
        <f>+'PAIA + Seguimiento'!BI54</f>
        <v>Durante este trimestre se cumplió con la emisión de cuatro boletines electrónicos de Sintonía ADRES y con cuatro fondos de pantalla. Frente a la matriz con la identificación de necesidades de comunicación interna de la ADRES se avanzó con la estructuración de la encuesta para aplicar con los colaboradores de la entidad.</v>
      </c>
      <c r="T46" s="100" t="str">
        <f>+'PAIA + Seguimiento'!BJ54</f>
        <v>Debido a la contingencia genrada por la emergencia sanitaria por Covid19 no se ha completado la matriz con la identificación de necesidades de comunicación interna de la ADRES.</v>
      </c>
      <c r="U46" s="100" t="str">
        <f>+'PAIA + Seguimiento'!BL54</f>
        <v>Carpeta: Fortalecer los canales de comunicación interna de la ADRES</v>
      </c>
      <c r="V46" s="100" t="str">
        <f>+'PAIA + Seguimiento'!BM54</f>
        <v>Programado</v>
      </c>
      <c r="W46" s="100" t="str">
        <f t="shared" si="4"/>
        <v>No</v>
      </c>
      <c r="X46" s="100" t="str">
        <f t="shared" si="5"/>
        <v/>
      </c>
      <c r="Y46" s="100">
        <f>+'PAIA + Seguimiento'!BN54</f>
        <v>0</v>
      </c>
      <c r="Z46" s="100">
        <f>+'PAIA + Seguimiento'!BO54</f>
        <v>0</v>
      </c>
      <c r="AA46" s="100">
        <f>+'PAIA + Seguimiento'!BQ54</f>
        <v>0</v>
      </c>
      <c r="AB46" s="100" t="str">
        <f>+'PAIA + Seguimiento'!BR54</f>
        <v>Programado</v>
      </c>
      <c r="AC46" s="100" t="str">
        <f t="shared" si="6"/>
        <v>No</v>
      </c>
      <c r="AD46" s="100" t="str">
        <f t="shared" si="7"/>
        <v/>
      </c>
      <c r="AE46" s="100">
        <f>+'PAIA + Seguimiento'!BS54</f>
        <v>0</v>
      </c>
      <c r="AF46" s="100">
        <f>+'PAIA + Seguimiento'!BT54</f>
        <v>0</v>
      </c>
      <c r="AG46" s="100">
        <f>+'PAIA + Seguimiento'!BV54</f>
        <v>0</v>
      </c>
      <c r="AH46" s="100" t="str">
        <f>+'PAIA + Seguimiento'!BW54</f>
        <v>Programado</v>
      </c>
      <c r="AI46" s="100" t="str">
        <f t="shared" si="8"/>
        <v>Si</v>
      </c>
      <c r="AJ46" s="100">
        <f t="shared" si="9"/>
        <v>40</v>
      </c>
      <c r="AK46" s="100">
        <f>+'PAIA + Seguimiento'!BX54</f>
        <v>0</v>
      </c>
      <c r="AL46" s="100">
        <f>+'PAIA + Seguimiento'!BY54</f>
        <v>0</v>
      </c>
      <c r="AM46" s="100">
        <f>+'PAIA + Seguimiento'!CA54</f>
        <v>0</v>
      </c>
    </row>
    <row r="47" spans="1:39" x14ac:dyDescent="0.25">
      <c r="A47" s="100" t="str">
        <f>+'PAIA + Seguimiento'!B55</f>
        <v>Desarrollo Organizacional</v>
      </c>
      <c r="B47" s="100" t="str">
        <f>+'PAIA + Seguimiento'!D55</f>
        <v>Optimizar la gestión de la ADRES a través de la redefinición del modelo de operación basado en procesos y la estructura organizacional, alineados a sus nuevos retos, a la estrategia definida y a las exigencias del entorno y sus grupos de valor</v>
      </c>
      <c r="C47" s="100" t="str">
        <f>+'PAIA + Seguimiento'!F55</f>
        <v>Fortalecimiento del Sistema Integrado de Gestión Institucional (SIGI)</v>
      </c>
      <c r="D47" s="100" t="str">
        <f>+'PAIA + Seguimiento'!G55</f>
        <v>Estrategia de comunicaciones interna implementada</v>
      </c>
      <c r="E47" s="100" t="str">
        <f>+'PAIA + Seguimiento'!I55</f>
        <v>Medir la percepción sobre el contenido y diseño del boletín sintonía ADRESS</v>
      </c>
      <c r="F47" s="100" t="str">
        <f>+'PAIA + Seguimiento'!K55</f>
        <v xml:space="preserve">Informe que contenga la tabulación de encuenta de percepción sobre el contenido y diseño del boletín sintonía ADRES, el análisis de los resusltado y recomendaciones para su  fortalecimiento. </v>
      </c>
      <c r="G47" s="101">
        <f>+'PAIA + Seguimiento'!N55</f>
        <v>43862</v>
      </c>
      <c r="H47" s="101">
        <f>+'PAIA + Seguimiento'!O55</f>
        <v>44196</v>
      </c>
      <c r="I47" s="102">
        <f t="shared" si="1"/>
        <v>12</v>
      </c>
      <c r="J47" s="103">
        <f>+'PAIA + Seguimiento'!P55</f>
        <v>8000000</v>
      </c>
      <c r="K47" s="102">
        <f>+'PAIA + Seguimiento'!R55</f>
        <v>20</v>
      </c>
      <c r="L47" s="102" t="str">
        <f>+'PAIA + Seguimiento'!AZ55</f>
        <v>Dirección General</v>
      </c>
      <c r="M47" s="102">
        <f t="shared" si="10"/>
        <v>0</v>
      </c>
      <c r="N47" s="100" t="str">
        <f>+'PAIA + Seguimiento'!BC55</f>
        <v>En desarrollo</v>
      </c>
      <c r="O47" s="100">
        <f>+'PAIA + Seguimiento'!BD55</f>
        <v>0</v>
      </c>
      <c r="P47" s="100" t="str">
        <f>+'PAIA + Seguimiento'!BH55</f>
        <v>Programado</v>
      </c>
      <c r="Q47" s="100" t="str">
        <f t="shared" si="2"/>
        <v>No</v>
      </c>
      <c r="R47" s="100" t="str">
        <f t="shared" si="3"/>
        <v/>
      </c>
      <c r="S47" s="100" t="str">
        <f>+'PAIA + Seguimiento'!BI55</f>
        <v>Se avanzó en la estructuración de las preguntas para aplicar la encuesta con los colaboradores de la entidad con el fin de conocer la percepción sobre el contenido y diseño del boletín sintonía ADRES, el análisis de los resusltado y recomendaciones para su  fortalecimiento.  .</v>
      </c>
      <c r="T47" s="100" t="str">
        <f>+'PAIA + Seguimiento'!BJ55</f>
        <v>De acuerdo a la línea, esta actividad está planeada para ser ejecutada y cumplida a cabalidad con plaza al 31 de diciembre de 2020. Se tiene planeado ejecutarla en el segundo trimestre del año.</v>
      </c>
      <c r="U47" s="100" t="str">
        <f>+'PAIA + Seguimiento'!BL55</f>
        <v>Carpeta: Desarrollar encuesta sobre sintonía ADRES</v>
      </c>
      <c r="V47" s="100" t="str">
        <f>+'PAIA + Seguimiento'!BM55</f>
        <v>Programado</v>
      </c>
      <c r="W47" s="100" t="str">
        <f t="shared" si="4"/>
        <v>No</v>
      </c>
      <c r="X47" s="100" t="str">
        <f t="shared" si="5"/>
        <v/>
      </c>
      <c r="Y47" s="100">
        <f>+'PAIA + Seguimiento'!BN55</f>
        <v>0</v>
      </c>
      <c r="Z47" s="100">
        <f>+'PAIA + Seguimiento'!BO55</f>
        <v>0</v>
      </c>
      <c r="AA47" s="100">
        <f>+'PAIA + Seguimiento'!BQ55</f>
        <v>0</v>
      </c>
      <c r="AB47" s="100" t="str">
        <f>+'PAIA + Seguimiento'!BR55</f>
        <v>Programado</v>
      </c>
      <c r="AC47" s="100" t="str">
        <f t="shared" si="6"/>
        <v>No</v>
      </c>
      <c r="AD47" s="100" t="str">
        <f t="shared" si="7"/>
        <v/>
      </c>
      <c r="AE47" s="100">
        <f>+'PAIA + Seguimiento'!BS55</f>
        <v>0</v>
      </c>
      <c r="AF47" s="100">
        <f>+'PAIA + Seguimiento'!BT55</f>
        <v>0</v>
      </c>
      <c r="AG47" s="100">
        <f>+'PAIA + Seguimiento'!BV55</f>
        <v>0</v>
      </c>
      <c r="AH47" s="100" t="str">
        <f>+'PAIA + Seguimiento'!BW55</f>
        <v>Programado</v>
      </c>
      <c r="AI47" s="100" t="str">
        <f t="shared" si="8"/>
        <v>Si</v>
      </c>
      <c r="AJ47" s="100">
        <f t="shared" si="9"/>
        <v>20</v>
      </c>
      <c r="AK47" s="100">
        <f>+'PAIA + Seguimiento'!BX55</f>
        <v>0</v>
      </c>
      <c r="AL47" s="100">
        <f>+'PAIA + Seguimiento'!BY55</f>
        <v>0</v>
      </c>
      <c r="AM47" s="100">
        <f>+'PAIA + Seguimiento'!CA55</f>
        <v>0</v>
      </c>
    </row>
    <row r="48" spans="1:39" x14ac:dyDescent="0.25">
      <c r="A48" s="100" t="str">
        <f>+'PAIA + Seguimiento'!B56</f>
        <v>Desarrollo Organizacional</v>
      </c>
      <c r="B48" s="100" t="str">
        <f>+'PAIA + Seguimiento'!D56</f>
        <v>Optimizar la gestión de la ADRES a través de la redefinición del modelo de operación basado en procesos y la estructura organizacional, alineados a sus nuevos retos, a la estrategia definida y a las exigencias del entorno y sus grupos de valor</v>
      </c>
      <c r="C48" s="100" t="str">
        <f>+'PAIA + Seguimiento'!F56</f>
        <v>Fortalecimiento del Sistema Integrado de Gestión Institucional (SIGI)</v>
      </c>
      <c r="D48" s="100" t="str">
        <f>+'PAIA + Seguimiento'!G56</f>
        <v>Estrategia de comunicaciones interna implementada</v>
      </c>
      <c r="E48" s="100" t="str">
        <f>+'PAIA + Seguimiento'!I56</f>
        <v xml:space="preserve">Socializar los valores institucionales que contribuyan al mejoramiento del clima organizacional </v>
      </c>
      <c r="F48" s="100" t="str">
        <f>+'PAIA + Seguimiento'!K56</f>
        <v>Presentación, evidencias gráficas y listas de asistencia</v>
      </c>
      <c r="G48" s="101">
        <f>+'PAIA + Seguimiento'!N56</f>
        <v>43862</v>
      </c>
      <c r="H48" s="101">
        <f>+'PAIA + Seguimiento'!O56</f>
        <v>44196</v>
      </c>
      <c r="I48" s="102">
        <f t="shared" si="1"/>
        <v>12</v>
      </c>
      <c r="J48" s="103">
        <f>+'PAIA + Seguimiento'!P56</f>
        <v>0</v>
      </c>
      <c r="K48" s="102">
        <f>+'PAIA + Seguimiento'!R56</f>
        <v>20</v>
      </c>
      <c r="L48" s="102" t="str">
        <f>+'PAIA + Seguimiento'!AZ56</f>
        <v>Dirección General</v>
      </c>
      <c r="M48" s="102">
        <f t="shared" si="10"/>
        <v>0</v>
      </c>
      <c r="N48" s="100" t="str">
        <f>+'PAIA + Seguimiento'!BC56</f>
        <v>Nueva</v>
      </c>
      <c r="O48" s="100">
        <f>+'PAIA + Seguimiento'!BD56</f>
        <v>0</v>
      </c>
      <c r="P48" s="100" t="str">
        <f>+'PAIA + Seguimiento'!BH56</f>
        <v>Programado</v>
      </c>
      <c r="Q48" s="100" t="str">
        <f t="shared" si="2"/>
        <v>No</v>
      </c>
      <c r="R48" s="100" t="str">
        <f t="shared" si="3"/>
        <v/>
      </c>
      <c r="S48" s="100" t="str">
        <f>+'PAIA + Seguimiento'!BI56</f>
        <v>No hay avance de la actividad</v>
      </c>
      <c r="T48" s="100" t="str">
        <f>+'PAIA + Seguimiento'!BJ56</f>
        <v>Debido a la contingencia generada por la emergencia sanitaria por Covid19 no se ha desarrollado la socialización con los colaboradores de la ADRES en los que se presenten los valores instiitucionales y herramientas para fortalecer la cultura organizacional.</v>
      </c>
      <c r="U48" s="100" t="str">
        <f>+'PAIA + Seguimiento'!BL56</f>
        <v>N/A</v>
      </c>
      <c r="V48" s="100" t="str">
        <f>+'PAIA + Seguimiento'!BM56</f>
        <v>Programado</v>
      </c>
      <c r="W48" s="100" t="str">
        <f t="shared" si="4"/>
        <v>No</v>
      </c>
      <c r="X48" s="100" t="str">
        <f t="shared" si="5"/>
        <v/>
      </c>
      <c r="Y48" s="100">
        <f>+'PAIA + Seguimiento'!BN56</f>
        <v>0</v>
      </c>
      <c r="Z48" s="100">
        <f>+'PAIA + Seguimiento'!BO56</f>
        <v>0</v>
      </c>
      <c r="AA48" s="100">
        <f>+'PAIA + Seguimiento'!BQ56</f>
        <v>0</v>
      </c>
      <c r="AB48" s="100" t="str">
        <f>+'PAIA + Seguimiento'!BR56</f>
        <v>Programado</v>
      </c>
      <c r="AC48" s="100" t="str">
        <f t="shared" si="6"/>
        <v>No</v>
      </c>
      <c r="AD48" s="100" t="str">
        <f t="shared" si="7"/>
        <v/>
      </c>
      <c r="AE48" s="100">
        <f>+'PAIA + Seguimiento'!BS56</f>
        <v>0</v>
      </c>
      <c r="AF48" s="100">
        <f>+'PAIA + Seguimiento'!BT56</f>
        <v>0</v>
      </c>
      <c r="AG48" s="100">
        <f>+'PAIA + Seguimiento'!BV56</f>
        <v>0</v>
      </c>
      <c r="AH48" s="100" t="str">
        <f>+'PAIA + Seguimiento'!BW56</f>
        <v>Programado</v>
      </c>
      <c r="AI48" s="100" t="str">
        <f t="shared" si="8"/>
        <v>Si</v>
      </c>
      <c r="AJ48" s="100">
        <f t="shared" si="9"/>
        <v>20</v>
      </c>
      <c r="AK48" s="100">
        <f>+'PAIA + Seguimiento'!BX56</f>
        <v>0</v>
      </c>
      <c r="AL48" s="100">
        <f>+'PAIA + Seguimiento'!BY56</f>
        <v>0</v>
      </c>
      <c r="AM48" s="100">
        <f>+'PAIA + Seguimiento'!CA56</f>
        <v>0</v>
      </c>
    </row>
    <row r="49" spans="1:39" x14ac:dyDescent="0.25">
      <c r="A49" s="100" t="str">
        <f>+'PAIA + Seguimiento'!B57</f>
        <v>Desarrollo Organizacional</v>
      </c>
      <c r="B49" s="100" t="str">
        <f>+'PAIA + Seguimiento'!D57</f>
        <v>Optimizar la gestión de la ADRES a través de la redefinición del modelo de operación basado en procesos y la estructura organizacional, alineados a sus nuevos retos, a la estrategia definida y a las exigencias del entorno y sus grupos de valor</v>
      </c>
      <c r="C49" s="100" t="str">
        <f>+'PAIA + Seguimiento'!F57</f>
        <v>Fortalecimiento del Sistema Integrado de Gestión Institucional (SIGI)</v>
      </c>
      <c r="D49" s="100" t="str">
        <f>+'PAIA + Seguimiento'!G57</f>
        <v>Estrategia de mejoramiento implementada sobre el proceso de Servicio al Ciudadano</v>
      </c>
      <c r="E49" s="100" t="str">
        <f>+'PAIA + Seguimiento'!I57</f>
        <v>Identificar acciones de mejora a partir del diagnóstico y medición FURAG</v>
      </c>
      <c r="F49" s="100" t="str">
        <f>+'PAIA + Seguimiento'!K57</f>
        <v>Diagnóstico realizado con las acciones a implementar</v>
      </c>
      <c r="G49" s="101">
        <f>+'PAIA + Seguimiento'!N57</f>
        <v>43922</v>
      </c>
      <c r="H49" s="101">
        <f>+'PAIA + Seguimiento'!O57</f>
        <v>44012</v>
      </c>
      <c r="I49" s="102">
        <f t="shared" si="1"/>
        <v>6</v>
      </c>
      <c r="J49" s="103">
        <f>+'PAIA + Seguimiento'!P57</f>
        <v>0</v>
      </c>
      <c r="K49" s="102">
        <f>+'PAIA + Seguimiento'!R57</f>
        <v>50</v>
      </c>
      <c r="L49" s="102" t="str">
        <f>+'PAIA + Seguimiento'!AZ57</f>
        <v>Dirección Administrativa y Financiera</v>
      </c>
      <c r="M49" s="102">
        <f t="shared" si="10"/>
        <v>0</v>
      </c>
      <c r="N49" s="100" t="str">
        <f>+'PAIA + Seguimiento'!BC57</f>
        <v>Nueva</v>
      </c>
      <c r="O49" s="100">
        <f>+'PAIA + Seguimiento'!BD57</f>
        <v>0</v>
      </c>
      <c r="P49" s="100" t="str">
        <f>+'PAIA + Seguimiento'!BH57</f>
        <v>No programado</v>
      </c>
      <c r="Q49" s="100" t="str">
        <f t="shared" si="2"/>
        <v>No</v>
      </c>
      <c r="R49" s="100" t="str">
        <f t="shared" si="3"/>
        <v/>
      </c>
      <c r="S49" s="100">
        <f>+'PAIA + Seguimiento'!BI57</f>
        <v>0</v>
      </c>
      <c r="T49" s="100">
        <f>+'PAIA + Seguimiento'!BJ57</f>
        <v>0</v>
      </c>
      <c r="U49" s="100">
        <f>+'PAIA + Seguimiento'!BL57</f>
        <v>0</v>
      </c>
      <c r="V49" s="100" t="str">
        <f>+'PAIA + Seguimiento'!BM57</f>
        <v>Programado</v>
      </c>
      <c r="W49" s="100" t="str">
        <f t="shared" si="4"/>
        <v>Si</v>
      </c>
      <c r="X49" s="100">
        <f t="shared" si="5"/>
        <v>50</v>
      </c>
      <c r="Y49" s="100">
        <f>+'PAIA + Seguimiento'!BN57</f>
        <v>0</v>
      </c>
      <c r="Z49" s="100">
        <f>+'PAIA + Seguimiento'!BO57</f>
        <v>0</v>
      </c>
      <c r="AA49" s="100">
        <f>+'PAIA + Seguimiento'!BQ57</f>
        <v>0</v>
      </c>
      <c r="AB49" s="100" t="str">
        <f>+'PAIA + Seguimiento'!BR57</f>
        <v>No programado</v>
      </c>
      <c r="AC49" s="100" t="str">
        <f t="shared" si="6"/>
        <v>No</v>
      </c>
      <c r="AD49" s="100" t="str">
        <f t="shared" si="7"/>
        <v/>
      </c>
      <c r="AE49" s="100">
        <f>+'PAIA + Seguimiento'!BS57</f>
        <v>0</v>
      </c>
      <c r="AF49" s="100">
        <f>+'PAIA + Seguimiento'!BT57</f>
        <v>0</v>
      </c>
      <c r="AG49" s="100">
        <f>+'PAIA + Seguimiento'!BV57</f>
        <v>0</v>
      </c>
      <c r="AH49" s="100" t="str">
        <f>+'PAIA + Seguimiento'!BW57</f>
        <v>No programado</v>
      </c>
      <c r="AI49" s="100" t="str">
        <f t="shared" si="8"/>
        <v>No</v>
      </c>
      <c r="AJ49" s="100" t="str">
        <f t="shared" si="9"/>
        <v/>
      </c>
      <c r="AK49" s="100">
        <f>+'PAIA + Seguimiento'!BX57</f>
        <v>0</v>
      </c>
      <c r="AL49" s="100">
        <f>+'PAIA + Seguimiento'!BY57</f>
        <v>0</v>
      </c>
      <c r="AM49" s="100">
        <f>+'PAIA + Seguimiento'!CA57</f>
        <v>0</v>
      </c>
    </row>
    <row r="50" spans="1:39" x14ac:dyDescent="0.25">
      <c r="A50" s="100" t="str">
        <f>+'PAIA + Seguimiento'!B58</f>
        <v>Desarrollo Organizacional</v>
      </c>
      <c r="B50" s="100" t="str">
        <f>+'PAIA + Seguimiento'!D58</f>
        <v>Optimizar la gestión de la ADRES a través de la redefinición del modelo de operación basado en procesos y la estructura organizacional, alineados a sus nuevos retos, a la estrategia definida y a las exigencias del entorno y sus grupos de valor</v>
      </c>
      <c r="C50" s="100" t="str">
        <f>+'PAIA + Seguimiento'!F58</f>
        <v>Fortalecimiento del Sistema Integrado de Gestión Institucional (SIGI)</v>
      </c>
      <c r="D50" s="100" t="str">
        <f>+'PAIA + Seguimiento'!G58</f>
        <v>Estrategia de mejoramiento implementada sobre el proceso de Servicio al Ciudadano</v>
      </c>
      <c r="E50" s="100" t="str">
        <f>+'PAIA + Seguimiento'!I58</f>
        <v>Revisar y actualizar indicadores del proceso</v>
      </c>
      <c r="F50" s="100" t="str">
        <f>+'PAIA + Seguimiento'!K58</f>
        <v>Ficha técnica de indicadores y reporte periódico de indicadores</v>
      </c>
      <c r="G50" s="101">
        <f>+'PAIA + Seguimiento'!N58</f>
        <v>43850</v>
      </c>
      <c r="H50" s="101">
        <f>+'PAIA + Seguimiento'!O58</f>
        <v>44180</v>
      </c>
      <c r="I50" s="102">
        <f t="shared" si="1"/>
        <v>12</v>
      </c>
      <c r="J50" s="103">
        <f>+'PAIA + Seguimiento'!P58</f>
        <v>0</v>
      </c>
      <c r="K50" s="102">
        <f>+'PAIA + Seguimiento'!R58</f>
        <v>50</v>
      </c>
      <c r="L50" s="102" t="str">
        <f>+'PAIA + Seguimiento'!AZ58</f>
        <v>Dirección Administrativa y Financiera</v>
      </c>
      <c r="M50" s="102">
        <f t="shared" si="10"/>
        <v>0</v>
      </c>
      <c r="N50" s="100" t="str">
        <f>+'PAIA + Seguimiento'!BC58</f>
        <v>En desarrollo</v>
      </c>
      <c r="O50" s="100">
        <f>+'PAIA + Seguimiento'!BD58</f>
        <v>0</v>
      </c>
      <c r="P50" s="100" t="str">
        <f>+'PAIA + Seguimiento'!BH58</f>
        <v>Programado</v>
      </c>
      <c r="Q50" s="100" t="str">
        <f t="shared" si="2"/>
        <v>No</v>
      </c>
      <c r="R50" s="100" t="str">
        <f t="shared" si="3"/>
        <v/>
      </c>
      <c r="S50" s="100" t="str">
        <f>+'PAIA + Seguimiento'!BI58</f>
        <v xml:space="preserve">Mensualmente se remite a la OAPCR los indicadores de gestión de PQRSD .  </v>
      </c>
      <c r="T50" s="100" t="str">
        <f>+'PAIA + Seguimiento'!BJ58</f>
        <v>Durante el período no se presentaron impedimentos</v>
      </c>
      <c r="U50" s="100" t="str">
        <f>+'PAIA + Seguimiento'!BL58</f>
        <v>Herramienta de reporte Gestion Atención al Ciudadano dispuesta por la OAPCR</v>
      </c>
      <c r="V50" s="100" t="str">
        <f>+'PAIA + Seguimiento'!BM58</f>
        <v>Programado</v>
      </c>
      <c r="W50" s="100" t="str">
        <f t="shared" si="4"/>
        <v>No</v>
      </c>
      <c r="X50" s="100" t="str">
        <f t="shared" si="5"/>
        <v/>
      </c>
      <c r="Y50" s="100">
        <f>+'PAIA + Seguimiento'!BN58</f>
        <v>0</v>
      </c>
      <c r="Z50" s="100">
        <f>+'PAIA + Seguimiento'!BO58</f>
        <v>0</v>
      </c>
      <c r="AA50" s="100">
        <f>+'PAIA + Seguimiento'!BQ58</f>
        <v>0</v>
      </c>
      <c r="AB50" s="100" t="str">
        <f>+'PAIA + Seguimiento'!BR58</f>
        <v>Programado</v>
      </c>
      <c r="AC50" s="100" t="str">
        <f t="shared" si="6"/>
        <v>No</v>
      </c>
      <c r="AD50" s="100" t="str">
        <f t="shared" si="7"/>
        <v/>
      </c>
      <c r="AE50" s="100">
        <f>+'PAIA + Seguimiento'!BS58</f>
        <v>0</v>
      </c>
      <c r="AF50" s="100">
        <f>+'PAIA + Seguimiento'!BT58</f>
        <v>0</v>
      </c>
      <c r="AG50" s="100">
        <f>+'PAIA + Seguimiento'!BV58</f>
        <v>0</v>
      </c>
      <c r="AH50" s="100" t="str">
        <f>+'PAIA + Seguimiento'!BW58</f>
        <v>Programado</v>
      </c>
      <c r="AI50" s="100" t="str">
        <f t="shared" si="8"/>
        <v>Si</v>
      </c>
      <c r="AJ50" s="100">
        <f t="shared" si="9"/>
        <v>50</v>
      </c>
      <c r="AK50" s="100">
        <f>+'PAIA + Seguimiento'!BX58</f>
        <v>0</v>
      </c>
      <c r="AL50" s="100">
        <f>+'PAIA + Seguimiento'!BY58</f>
        <v>0</v>
      </c>
      <c r="AM50" s="100">
        <f>+'PAIA + Seguimiento'!CA58</f>
        <v>0</v>
      </c>
    </row>
    <row r="51" spans="1:39" x14ac:dyDescent="0.25">
      <c r="A51" s="100" t="str">
        <f>+'PAIA + Seguimiento'!B59</f>
        <v>Desarrollo Organizacional</v>
      </c>
      <c r="B51" s="100" t="str">
        <f>+'PAIA + Seguimiento'!D59</f>
        <v>Optimizar la gestión de la ADRES a través de la redefinición del modelo de operación basado en procesos y la estructura organizacional, alineados a sus nuevos retos, a la estrategia definida y a las exigencias del entorno y sus grupos de valor</v>
      </c>
      <c r="C51" s="100" t="str">
        <f>+'PAIA + Seguimiento'!F59</f>
        <v>Fortalecimiento del Sistema Integrado de Gestión Institucional (SIGI)</v>
      </c>
      <c r="D51" s="100" t="str">
        <f>+'PAIA + Seguimiento'!G59</f>
        <v xml:space="preserve">Estrategia de socialización y sensibilización de la estructura del SIGI y su operación	</v>
      </c>
      <c r="E51" s="100" t="str">
        <f>+'PAIA + Seguimiento'!I59</f>
        <v>Formular la estrategia de socialización y sensibilización de la estructura del SIGI y su operación</v>
      </c>
      <c r="F51" s="100" t="str">
        <f>+'PAIA + Seguimiento'!K59</f>
        <v>Estrategia de socialización y sensibilización de la estructura del SIGI y su operación</v>
      </c>
      <c r="G51" s="101">
        <f>+'PAIA + Seguimiento'!N59</f>
        <v>43831</v>
      </c>
      <c r="H51" s="101">
        <f>+'PAIA + Seguimiento'!O59</f>
        <v>44195</v>
      </c>
      <c r="I51" s="102">
        <f t="shared" si="1"/>
        <v>12</v>
      </c>
      <c r="J51" s="103">
        <f>+'PAIA + Seguimiento'!P59</f>
        <v>0</v>
      </c>
      <c r="K51" s="102">
        <f>+'PAIA + Seguimiento'!R59</f>
        <v>100</v>
      </c>
      <c r="L51" s="102" t="str">
        <f>+'PAIA + Seguimiento'!AZ59</f>
        <v>Oficina Asesora de Planeación y Control de Riesgos</v>
      </c>
      <c r="M51" s="102">
        <f t="shared" si="10"/>
        <v>0</v>
      </c>
      <c r="N51" s="100" t="str">
        <f>+'PAIA + Seguimiento'!BC59</f>
        <v>En desarrollo</v>
      </c>
      <c r="O51" s="100">
        <f>+'PAIA + Seguimiento'!BD59</f>
        <v>0</v>
      </c>
      <c r="P51" s="100" t="str">
        <f>+'PAIA + Seguimiento'!BH59</f>
        <v>Programado</v>
      </c>
      <c r="Q51" s="100" t="str">
        <f t="shared" si="2"/>
        <v>No</v>
      </c>
      <c r="R51" s="100" t="str">
        <f t="shared" si="3"/>
        <v/>
      </c>
      <c r="S51" s="100" t="str">
        <f>+'PAIA + Seguimiento'!BI59</f>
        <v>Se formuló la estrategia de socialización y sensibilización del SIGI y el respectivo Plan de Comunicaciones</v>
      </c>
      <c r="T51" s="100" t="str">
        <f>+'PAIA + Seguimiento'!BJ59</f>
        <v>Ninguno</v>
      </c>
      <c r="U51" s="100" t="str">
        <f>+'PAIA + Seguimiento'!BL59</f>
        <v>Estrategia de comunicación SIGI
Plan de Comunicaciones SIGI</v>
      </c>
      <c r="V51" s="100" t="str">
        <f>+'PAIA + Seguimiento'!BM59</f>
        <v>Programado</v>
      </c>
      <c r="W51" s="100" t="str">
        <f t="shared" si="4"/>
        <v>No</v>
      </c>
      <c r="X51" s="100" t="str">
        <f t="shared" si="5"/>
        <v/>
      </c>
      <c r="Y51" s="100">
        <f>+'PAIA + Seguimiento'!BN59</f>
        <v>0</v>
      </c>
      <c r="Z51" s="100">
        <f>+'PAIA + Seguimiento'!BO59</f>
        <v>0</v>
      </c>
      <c r="AA51" s="100">
        <f>+'PAIA + Seguimiento'!BQ59</f>
        <v>0</v>
      </c>
      <c r="AB51" s="100" t="str">
        <f>+'PAIA + Seguimiento'!BR59</f>
        <v>Programado</v>
      </c>
      <c r="AC51" s="100" t="str">
        <f t="shared" si="6"/>
        <v>No</v>
      </c>
      <c r="AD51" s="100" t="str">
        <f t="shared" si="7"/>
        <v/>
      </c>
      <c r="AE51" s="100">
        <f>+'PAIA + Seguimiento'!BS59</f>
        <v>0</v>
      </c>
      <c r="AF51" s="100">
        <f>+'PAIA + Seguimiento'!BT59</f>
        <v>0</v>
      </c>
      <c r="AG51" s="100">
        <f>+'PAIA + Seguimiento'!BV59</f>
        <v>0</v>
      </c>
      <c r="AH51" s="100" t="str">
        <f>+'PAIA + Seguimiento'!BW59</f>
        <v>Programado</v>
      </c>
      <c r="AI51" s="100" t="str">
        <f t="shared" si="8"/>
        <v>Si</v>
      </c>
      <c r="AJ51" s="100">
        <f t="shared" si="9"/>
        <v>100</v>
      </c>
      <c r="AK51" s="100">
        <f>+'PAIA + Seguimiento'!BX59</f>
        <v>0</v>
      </c>
      <c r="AL51" s="100">
        <f>+'PAIA + Seguimiento'!BY59</f>
        <v>0</v>
      </c>
      <c r="AM51" s="100">
        <f>+'PAIA + Seguimiento'!CA59</f>
        <v>0</v>
      </c>
    </row>
    <row r="52" spans="1:39" x14ac:dyDescent="0.25">
      <c r="A52" s="100" t="str">
        <f>+'PAIA + Seguimiento'!B60</f>
        <v>Desarrollo Organizacional</v>
      </c>
      <c r="B52" s="100" t="str">
        <f>+'PAIA + Seguimiento'!D60</f>
        <v>Optimizar la gestión de la ADRES a través de la redefinición del modelo de operación basado en procesos y la estructura organizacional, alineados a sus nuevos retos, a la estrategia definida y a las exigencias del entorno y sus grupos de valor</v>
      </c>
      <c r="C52" s="100" t="str">
        <f>+'PAIA + Seguimiento'!F60</f>
        <v>Fortalecimiento del Sistema Integrado de Gestión Institucional (SIGI)</v>
      </c>
      <c r="D52" s="100" t="str">
        <f>+'PAIA + Seguimiento'!G60</f>
        <v>Guía para la formulación y el seguimeinto de Indicadores de gestión</v>
      </c>
      <c r="E52" s="100" t="str">
        <f>+'PAIA + Seguimiento'!I60</f>
        <v>Diseñar Guía para formulación y seguimento de indicadores de gestión institucional</v>
      </c>
      <c r="F52" s="100" t="str">
        <f>+'PAIA + Seguimiento'!K60</f>
        <v>Guía para la formulación y el seguimeinto de Indicadores de gestión</v>
      </c>
      <c r="G52" s="101">
        <f>+'PAIA + Seguimiento'!N60</f>
        <v>43845</v>
      </c>
      <c r="H52" s="101">
        <f>+'PAIA + Seguimiento'!O60</f>
        <v>43920</v>
      </c>
      <c r="I52" s="102">
        <f t="shared" si="1"/>
        <v>3</v>
      </c>
      <c r="J52" s="103">
        <f>+'PAIA + Seguimiento'!P60</f>
        <v>0</v>
      </c>
      <c r="K52" s="102">
        <f>+'PAIA + Seguimiento'!R60</f>
        <v>100</v>
      </c>
      <c r="L52" s="102" t="str">
        <f>+'PAIA + Seguimiento'!AZ60</f>
        <v>Oficina Asesora de Planeación y Control de Riesgos</v>
      </c>
      <c r="M52" s="102">
        <f t="shared" si="10"/>
        <v>100</v>
      </c>
      <c r="N52" s="100" t="str">
        <f>+'PAIA + Seguimiento'!BC60</f>
        <v>Finalizada</v>
      </c>
      <c r="O52" s="100">
        <f>+'PAIA + Seguimiento'!BD60</f>
        <v>43920</v>
      </c>
      <c r="P52" s="100" t="str">
        <f>+'PAIA + Seguimiento'!BH60</f>
        <v>Programado</v>
      </c>
      <c r="Q52" s="100" t="str">
        <f t="shared" si="2"/>
        <v>Si</v>
      </c>
      <c r="R52" s="100">
        <f t="shared" si="3"/>
        <v>100</v>
      </c>
      <c r="S52" s="100" t="str">
        <f>+'PAIA + Seguimiento'!BI60</f>
        <v>Se elaboró la guía para la formulación y seguimiento a los indicadores, esta heramienta esta alineada con el proceso GEDO</v>
      </c>
      <c r="T52" s="100" t="str">
        <f>+'PAIA + Seguimiento'!BJ60</f>
        <v>Ninguno</v>
      </c>
      <c r="U52" s="100" t="str">
        <f>+'PAIA + Seguimiento'!BL60</f>
        <v>GEDO-GU01_Guia_construccion_analisis_Indicadores_V1</v>
      </c>
      <c r="V52" s="100" t="str">
        <f>+'PAIA + Seguimiento'!BM60</f>
        <v>No programado</v>
      </c>
      <c r="W52" s="100" t="str">
        <f t="shared" si="4"/>
        <v>No</v>
      </c>
      <c r="X52" s="100" t="str">
        <f t="shared" si="5"/>
        <v/>
      </c>
      <c r="Y52" s="100">
        <f>+'PAIA + Seguimiento'!BN60</f>
        <v>0</v>
      </c>
      <c r="Z52" s="100">
        <f>+'PAIA + Seguimiento'!BO60</f>
        <v>0</v>
      </c>
      <c r="AA52" s="100">
        <f>+'PAIA + Seguimiento'!BQ60</f>
        <v>0</v>
      </c>
      <c r="AB52" s="100" t="str">
        <f>+'PAIA + Seguimiento'!BR60</f>
        <v>No programado</v>
      </c>
      <c r="AC52" s="100" t="str">
        <f t="shared" si="6"/>
        <v>No</v>
      </c>
      <c r="AD52" s="100" t="str">
        <f t="shared" si="7"/>
        <v/>
      </c>
      <c r="AE52" s="100">
        <f>+'PAIA + Seguimiento'!BS60</f>
        <v>0</v>
      </c>
      <c r="AF52" s="100">
        <f>+'PAIA + Seguimiento'!BT60</f>
        <v>0</v>
      </c>
      <c r="AG52" s="100">
        <f>+'PAIA + Seguimiento'!BV60</f>
        <v>0</v>
      </c>
      <c r="AH52" s="100" t="str">
        <f>+'PAIA + Seguimiento'!BW60</f>
        <v>No programado</v>
      </c>
      <c r="AI52" s="100" t="str">
        <f t="shared" si="8"/>
        <v>No</v>
      </c>
      <c r="AJ52" s="100" t="str">
        <f t="shared" si="9"/>
        <v/>
      </c>
      <c r="AK52" s="100">
        <f>+'PAIA + Seguimiento'!BX60</f>
        <v>0</v>
      </c>
      <c r="AL52" s="100">
        <f>+'PAIA + Seguimiento'!BY60</f>
        <v>0</v>
      </c>
      <c r="AM52" s="100">
        <f>+'PAIA + Seguimiento'!CA60</f>
        <v>0</v>
      </c>
    </row>
    <row r="53" spans="1:39" x14ac:dyDescent="0.25">
      <c r="A53" s="100" t="str">
        <f>+'PAIA + Seguimiento'!B61</f>
        <v>Desarrollo Organizacional</v>
      </c>
      <c r="B53" s="100" t="str">
        <f>+'PAIA + Seguimiento'!D61</f>
        <v>Optimizar la gestión de la ADRES a través de la redefinición del modelo de operación basado en procesos y la estructura organizacional, alineados a sus nuevos retos, a la estrategia definida y a las exigencias del entorno y sus grupos de valor</v>
      </c>
      <c r="C53" s="100" t="str">
        <f>+'PAIA + Seguimiento'!F61</f>
        <v>Fortalecimiento del Sistema Integrado de Gestión Institucional (SIGI)</v>
      </c>
      <c r="D53" s="100" t="str">
        <f>+'PAIA + Seguimiento'!G61</f>
        <v>Indicadores de proceso actualizados</v>
      </c>
      <c r="E53" s="100" t="str">
        <f>+'PAIA + Seguimiento'!I61</f>
        <v>Diseño de indicadores de procesos misionales definidos.</v>
      </c>
      <c r="F53" s="100" t="str">
        <f>+'PAIA + Seguimiento'!K61</f>
        <v>Fichas técnicas de indicadores de procesos misionales aprobadas</v>
      </c>
      <c r="G53" s="101">
        <f>+'PAIA + Seguimiento'!N61</f>
        <v>43983</v>
      </c>
      <c r="H53" s="101">
        <f>+'PAIA + Seguimiento'!O61</f>
        <v>44195</v>
      </c>
      <c r="I53" s="102">
        <f t="shared" si="1"/>
        <v>12</v>
      </c>
      <c r="J53" s="103">
        <f>+'PAIA + Seguimiento'!P61</f>
        <v>0</v>
      </c>
      <c r="K53" s="102">
        <f>+'PAIA + Seguimiento'!R61</f>
        <v>100</v>
      </c>
      <c r="L53" s="102" t="str">
        <f>+'PAIA + Seguimiento'!AZ61</f>
        <v>Oficina Asesora de Planeación y Control de Riesgos</v>
      </c>
      <c r="M53" s="102">
        <f t="shared" si="10"/>
        <v>0</v>
      </c>
      <c r="N53" s="100" t="str">
        <f>+'PAIA + Seguimiento'!BC61</f>
        <v>Nueva</v>
      </c>
      <c r="O53" s="100">
        <f>+'PAIA + Seguimiento'!BD61</f>
        <v>0</v>
      </c>
      <c r="P53" s="100" t="str">
        <f>+'PAIA + Seguimiento'!BH61</f>
        <v>No programado</v>
      </c>
      <c r="Q53" s="100" t="str">
        <f t="shared" si="2"/>
        <v>No</v>
      </c>
      <c r="R53" s="100" t="str">
        <f t="shared" si="3"/>
        <v/>
      </c>
      <c r="S53" s="100">
        <f>+'PAIA + Seguimiento'!BI61</f>
        <v>0</v>
      </c>
      <c r="T53" s="100">
        <f>+'PAIA + Seguimiento'!BJ61</f>
        <v>0</v>
      </c>
      <c r="U53" s="100">
        <f>+'PAIA + Seguimiento'!BL61</f>
        <v>0</v>
      </c>
      <c r="V53" s="100" t="str">
        <f>+'PAIA + Seguimiento'!BM61</f>
        <v>Programado</v>
      </c>
      <c r="W53" s="100" t="str">
        <f t="shared" si="4"/>
        <v>No</v>
      </c>
      <c r="X53" s="100" t="str">
        <f t="shared" si="5"/>
        <v/>
      </c>
      <c r="Y53" s="100">
        <f>+'PAIA + Seguimiento'!BN61</f>
        <v>0</v>
      </c>
      <c r="Z53" s="100">
        <f>+'PAIA + Seguimiento'!BO61</f>
        <v>0</v>
      </c>
      <c r="AA53" s="100">
        <f>+'PAIA + Seguimiento'!BQ61</f>
        <v>0</v>
      </c>
      <c r="AB53" s="100" t="str">
        <f>+'PAIA + Seguimiento'!BR61</f>
        <v>Programado</v>
      </c>
      <c r="AC53" s="100" t="str">
        <f t="shared" si="6"/>
        <v>No</v>
      </c>
      <c r="AD53" s="100" t="str">
        <f t="shared" si="7"/>
        <v/>
      </c>
      <c r="AE53" s="100">
        <f>+'PAIA + Seguimiento'!BS61</f>
        <v>0</v>
      </c>
      <c r="AF53" s="100">
        <f>+'PAIA + Seguimiento'!BT61</f>
        <v>0</v>
      </c>
      <c r="AG53" s="100">
        <f>+'PAIA + Seguimiento'!BV61</f>
        <v>0</v>
      </c>
      <c r="AH53" s="100" t="str">
        <f>+'PAIA + Seguimiento'!BW61</f>
        <v>Programado</v>
      </c>
      <c r="AI53" s="100" t="str">
        <f t="shared" si="8"/>
        <v>Si</v>
      </c>
      <c r="AJ53" s="100">
        <f t="shared" si="9"/>
        <v>100</v>
      </c>
      <c r="AK53" s="100">
        <f>+'PAIA + Seguimiento'!BX61</f>
        <v>0</v>
      </c>
      <c r="AL53" s="100">
        <f>+'PAIA + Seguimiento'!BY61</f>
        <v>0</v>
      </c>
      <c r="AM53" s="100">
        <f>+'PAIA + Seguimiento'!CA61</f>
        <v>0</v>
      </c>
    </row>
    <row r="54" spans="1:39" x14ac:dyDescent="0.25">
      <c r="A54" s="100" t="str">
        <f>+'PAIA + Seguimiento'!B62</f>
        <v>Desarrollo Organizacional</v>
      </c>
      <c r="B54" s="100" t="str">
        <f>+'PAIA + Seguimiento'!D62</f>
        <v>Optimizar la gestión de la ADRES a través de la redefinición del modelo de operación basado en procesos y la estructura organizacional, alineados a sus nuevos retos, a la estrategia definida y a las exigencias del entorno y sus grupos de valor</v>
      </c>
      <c r="C54" s="100" t="str">
        <f>+'PAIA + Seguimiento'!F62</f>
        <v>Fortalecimiento del Sistema Integrado de Gestión Institucional (SIGI)</v>
      </c>
      <c r="D54" s="100" t="str">
        <f>+'PAIA + Seguimiento'!G62</f>
        <v>Información de la Gestión del Talento Humano alimentada en los módulos del sistema de información de Nómina "SIAN"</v>
      </c>
      <c r="E54" s="100" t="str">
        <f>+'PAIA + Seguimiento'!I62</f>
        <v>Incluir información gestionada e incorporada del Talento Humano alimentada en los módulos del sistema de información de Nómina "SIAN"</v>
      </c>
      <c r="F54" s="100" t="str">
        <f>+'PAIA + Seguimiento'!K62</f>
        <v>Evidencias de la gestión, funcionalidad y operación para la implementación adecuada de los módulos del sistema de información de Nómina "SIAN"</v>
      </c>
      <c r="G54" s="101">
        <f>+'PAIA + Seguimiento'!N62</f>
        <v>43837</v>
      </c>
      <c r="H54" s="101">
        <f>+'PAIA + Seguimiento'!O62</f>
        <v>44195</v>
      </c>
      <c r="I54" s="102">
        <f t="shared" si="1"/>
        <v>12</v>
      </c>
      <c r="J54" s="103">
        <f>+'PAIA + Seguimiento'!P62</f>
        <v>0</v>
      </c>
      <c r="K54" s="102">
        <f>+'PAIA + Seguimiento'!R62</f>
        <v>100</v>
      </c>
      <c r="L54" s="102" t="str">
        <f>+'PAIA + Seguimiento'!AZ62</f>
        <v>Dirección Administrativa y Financiera</v>
      </c>
      <c r="M54" s="102">
        <f t="shared" si="10"/>
        <v>0</v>
      </c>
      <c r="N54" s="100" t="str">
        <f>+'PAIA + Seguimiento'!BC62</f>
        <v>En desarrollo</v>
      </c>
      <c r="O54" s="100">
        <f>+'PAIA + Seguimiento'!BD62</f>
        <v>0</v>
      </c>
      <c r="P54" s="100" t="str">
        <f>+'PAIA + Seguimiento'!BH62</f>
        <v>Programado</v>
      </c>
      <c r="Q54" s="100" t="str">
        <f t="shared" si="2"/>
        <v>No</v>
      </c>
      <c r="R54" s="100" t="str">
        <f t="shared" si="3"/>
        <v/>
      </c>
      <c r="S54" s="100" t="str">
        <f>+'PAIA + Seguimiento'!BI62</f>
        <v>Se evidenciaron avances de la gestión y operación de todos los nuevos módulos, para la gestión del talento humano en el sistema de información de Nómina "SIAN":
*Módulo de Selección.
*Módulo de Hojas de Vida.
*Módulo de Evaluación y Desempeño.
*Módulo de Accidentes e Incidentes.
*Módulo de Bienestar.
*Módulo de Capacitación.</v>
      </c>
      <c r="T54" s="100" t="str">
        <f>+'PAIA + Seguimiento'!BJ62</f>
        <v>Ninguno</v>
      </c>
      <c r="U54" s="100" t="str">
        <f>+'PAIA + Seguimiento'!BL62</f>
        <v>Evidencias parciales de la gestión, funcionalidad y operación para la implementación adecuada de los módulos del sistema de información de Nómina "SIAN"</v>
      </c>
      <c r="V54" s="100" t="str">
        <f>+'PAIA + Seguimiento'!BM62</f>
        <v>Programado</v>
      </c>
      <c r="W54" s="100" t="str">
        <f t="shared" si="4"/>
        <v>No</v>
      </c>
      <c r="X54" s="100" t="str">
        <f t="shared" si="5"/>
        <v/>
      </c>
      <c r="Y54" s="100">
        <f>+'PAIA + Seguimiento'!BN62</f>
        <v>0</v>
      </c>
      <c r="Z54" s="100">
        <f>+'PAIA + Seguimiento'!BO62</f>
        <v>0</v>
      </c>
      <c r="AA54" s="100">
        <f>+'PAIA + Seguimiento'!BQ62</f>
        <v>0</v>
      </c>
      <c r="AB54" s="100" t="str">
        <f>+'PAIA + Seguimiento'!BR62</f>
        <v>Programado</v>
      </c>
      <c r="AC54" s="100" t="str">
        <f t="shared" si="6"/>
        <v>No</v>
      </c>
      <c r="AD54" s="100" t="str">
        <f t="shared" si="7"/>
        <v/>
      </c>
      <c r="AE54" s="100">
        <f>+'PAIA + Seguimiento'!BS62</f>
        <v>0</v>
      </c>
      <c r="AF54" s="100">
        <f>+'PAIA + Seguimiento'!BT62</f>
        <v>0</v>
      </c>
      <c r="AG54" s="100">
        <f>+'PAIA + Seguimiento'!BV62</f>
        <v>0</v>
      </c>
      <c r="AH54" s="100" t="str">
        <f>+'PAIA + Seguimiento'!BW62</f>
        <v>Programado</v>
      </c>
      <c r="AI54" s="100" t="str">
        <f t="shared" si="8"/>
        <v>Si</v>
      </c>
      <c r="AJ54" s="100">
        <f t="shared" si="9"/>
        <v>100</v>
      </c>
      <c r="AK54" s="100">
        <f>+'PAIA + Seguimiento'!BX62</f>
        <v>0</v>
      </c>
      <c r="AL54" s="100">
        <f>+'PAIA + Seguimiento'!BY62</f>
        <v>0</v>
      </c>
      <c r="AM54" s="100">
        <f>+'PAIA + Seguimiento'!CA62</f>
        <v>0</v>
      </c>
    </row>
    <row r="55" spans="1:39" x14ac:dyDescent="0.25">
      <c r="A55" s="100" t="str">
        <f>+'PAIA + Seguimiento'!B63</f>
        <v>Desarrollo Organizacional</v>
      </c>
      <c r="B55" s="100" t="str">
        <f>+'PAIA + Seguimiento'!D63</f>
        <v>Optimizar la gestión de la ADRES a través de la redefinición del modelo de operación basado en procesos y la estructura organizacional, alineados a sus nuevos retos, a la estrategia definida y a las exigencias del entorno y sus grupos de valor</v>
      </c>
      <c r="C55" s="100" t="str">
        <f>+'PAIA + Seguimiento'!F63</f>
        <v>Fortalecimiento del Sistema Integrado de Gestión Institucional (SIGI)</v>
      </c>
      <c r="D55" s="100" t="str">
        <f>+'PAIA + Seguimiento'!G63</f>
        <v>Información socializada  a los funcionarios y grupos de interés sobre servicio al ciudadano y anticorrupción</v>
      </c>
      <c r="E55" s="100" t="str">
        <f>+'PAIA + Seguimiento'!I63</f>
        <v>Desarrollar actividades de socialización y sensibilización en temas de autocontrol y Control Interno Disciplinario</v>
      </c>
      <c r="F55" s="100" t="str">
        <f>+'PAIA + Seguimiento'!K63</f>
        <v>Publicaciones en página we, redes sociales, Boletines, correos, volantes, afiches, actividades de talento humano listados de asistencia.</v>
      </c>
      <c r="G55" s="101">
        <f>+'PAIA + Seguimiento'!N63</f>
        <v>43863</v>
      </c>
      <c r="H55" s="101">
        <f>+'PAIA + Seguimiento'!O63</f>
        <v>44180</v>
      </c>
      <c r="I55" s="102">
        <f t="shared" si="1"/>
        <v>12</v>
      </c>
      <c r="J55" s="103">
        <f>+'PAIA + Seguimiento'!P63</f>
        <v>0</v>
      </c>
      <c r="K55" s="102">
        <f>+'PAIA + Seguimiento'!R63</f>
        <v>50</v>
      </c>
      <c r="L55" s="102" t="str">
        <f>+'PAIA + Seguimiento'!AZ63</f>
        <v>Dirección Administrativa y Financiera</v>
      </c>
      <c r="M55" s="102">
        <f t="shared" si="10"/>
        <v>0</v>
      </c>
      <c r="N55" s="100" t="str">
        <f>+'PAIA + Seguimiento'!BC63</f>
        <v>En desarrollo</v>
      </c>
      <c r="O55" s="100">
        <f>+'PAIA + Seguimiento'!BD63</f>
        <v>0</v>
      </c>
      <c r="P55" s="100" t="str">
        <f>+'PAIA + Seguimiento'!BH63</f>
        <v>Programado</v>
      </c>
      <c r="Q55" s="100" t="str">
        <f t="shared" si="2"/>
        <v>No</v>
      </c>
      <c r="R55" s="100" t="str">
        <f t="shared" si="3"/>
        <v/>
      </c>
      <c r="S55" s="100" t="str">
        <f>+'PAIA + Seguimiento'!BI63</f>
        <v>Se encuentra en proceso de formulación y planeación de las actividades y temas que serán objeto de divulgación. Igualmente nos encontramos pendientes de crear  el cronograma con el Grupo de Talento Humano.</v>
      </c>
      <c r="T55" s="100" t="str">
        <f>+'PAIA + Seguimiento'!BJ63</f>
        <v>Durante el período no se presentaron impedimentos</v>
      </c>
      <c r="U55" s="100" t="str">
        <f>+'PAIA + Seguimiento'!BL63</f>
        <v>Reporte Control Interno Disciplinario</v>
      </c>
      <c r="V55" s="100" t="str">
        <f>+'PAIA + Seguimiento'!BM63</f>
        <v>Programado</v>
      </c>
      <c r="W55" s="100" t="str">
        <f t="shared" si="4"/>
        <v>No</v>
      </c>
      <c r="X55" s="100" t="str">
        <f t="shared" si="5"/>
        <v/>
      </c>
      <c r="Y55" s="100">
        <f>+'PAIA + Seguimiento'!BN63</f>
        <v>0</v>
      </c>
      <c r="Z55" s="100">
        <f>+'PAIA + Seguimiento'!BO63</f>
        <v>0</v>
      </c>
      <c r="AA55" s="100">
        <f>+'PAIA + Seguimiento'!BQ63</f>
        <v>0</v>
      </c>
      <c r="AB55" s="100" t="str">
        <f>+'PAIA + Seguimiento'!BR63</f>
        <v>Programado</v>
      </c>
      <c r="AC55" s="100" t="str">
        <f t="shared" si="6"/>
        <v>No</v>
      </c>
      <c r="AD55" s="100" t="str">
        <f t="shared" si="7"/>
        <v/>
      </c>
      <c r="AE55" s="100">
        <f>+'PAIA + Seguimiento'!BS63</f>
        <v>0</v>
      </c>
      <c r="AF55" s="100">
        <f>+'PAIA + Seguimiento'!BT63</f>
        <v>0</v>
      </c>
      <c r="AG55" s="100">
        <f>+'PAIA + Seguimiento'!BV63</f>
        <v>0</v>
      </c>
      <c r="AH55" s="100" t="str">
        <f>+'PAIA + Seguimiento'!BW63</f>
        <v>Programado</v>
      </c>
      <c r="AI55" s="100" t="str">
        <f t="shared" si="8"/>
        <v>Si</v>
      </c>
      <c r="AJ55" s="100">
        <f t="shared" si="9"/>
        <v>50</v>
      </c>
      <c r="AK55" s="100">
        <f>+'PAIA + Seguimiento'!BX63</f>
        <v>0</v>
      </c>
      <c r="AL55" s="100">
        <f>+'PAIA + Seguimiento'!BY63</f>
        <v>0</v>
      </c>
      <c r="AM55" s="100">
        <f>+'PAIA + Seguimiento'!CA63</f>
        <v>0</v>
      </c>
    </row>
    <row r="56" spans="1:39" x14ac:dyDescent="0.25">
      <c r="A56" s="100" t="str">
        <f>+'PAIA + Seguimiento'!B64</f>
        <v>Desarrollo Organizacional</v>
      </c>
      <c r="B56" s="100" t="str">
        <f>+'PAIA + Seguimiento'!D64</f>
        <v>Optimizar la gestión de la ADRES a través de la redefinición del modelo de operación basado en procesos y la estructura organizacional, alineados a sus nuevos retos, a la estrategia definida y a las exigencias del entorno y sus grupos de valor</v>
      </c>
      <c r="C56" s="100" t="str">
        <f>+'PAIA + Seguimiento'!F64</f>
        <v>Fortalecimiento del Sistema Integrado de Gestión Institucional (SIGI)</v>
      </c>
      <c r="D56" s="100" t="str">
        <f>+'PAIA + Seguimiento'!G64</f>
        <v>Información socializada  a los funcionarios y grupos de interés sobre servicio al ciudadano y anticorrupción</v>
      </c>
      <c r="E56" s="100" t="str">
        <f>+'PAIA + Seguimiento'!I64</f>
        <v>Socializar información en temáticas relacionadas con servicio al ciudadano</v>
      </c>
      <c r="F56" s="100" t="str">
        <f>+'PAIA + Seguimiento'!K64</f>
        <v>Boletines, correos, volantes, afiches, actividades de talento humano listados de asistencia.</v>
      </c>
      <c r="G56" s="101">
        <f>+'PAIA + Seguimiento'!N64</f>
        <v>43838</v>
      </c>
      <c r="H56" s="101">
        <f>+'PAIA + Seguimiento'!O64</f>
        <v>44180</v>
      </c>
      <c r="I56" s="102">
        <f t="shared" si="1"/>
        <v>12</v>
      </c>
      <c r="J56" s="103">
        <f>+'PAIA + Seguimiento'!P64</f>
        <v>0</v>
      </c>
      <c r="K56" s="102">
        <f>+'PAIA + Seguimiento'!R64</f>
        <v>50</v>
      </c>
      <c r="L56" s="102" t="str">
        <f>+'PAIA + Seguimiento'!AZ64</f>
        <v>Dirección Administrativa y Financiera</v>
      </c>
      <c r="M56" s="102">
        <f t="shared" si="10"/>
        <v>0</v>
      </c>
      <c r="N56" s="100" t="str">
        <f>+'PAIA + Seguimiento'!BC64</f>
        <v>En desarrollo</v>
      </c>
      <c r="O56" s="100">
        <f>+'PAIA + Seguimiento'!BD64</f>
        <v>0</v>
      </c>
      <c r="P56" s="100" t="str">
        <f>+'PAIA + Seguimiento'!BH64</f>
        <v>Programado</v>
      </c>
      <c r="Q56" s="100" t="str">
        <f t="shared" si="2"/>
        <v>No</v>
      </c>
      <c r="R56" s="100" t="str">
        <f t="shared" si="3"/>
        <v/>
      </c>
      <c r="S56" s="100" t="str">
        <f>+'PAIA + Seguimiento'!BI64</f>
        <v>Mensualmente se socializa información relevante del proceso de atención al ciudadano como son reporte de PQRSD a todos los funcionarios y Directores y la importancia del trámite oportuno, publicación página web informe de gestión de PQRSD, Capacitación funcionario en la herramienta de gestión de CRM.</v>
      </c>
      <c r="T56" s="100" t="str">
        <f>+'PAIA + Seguimiento'!BJ64</f>
        <v>Durante el período no se presentaron impedimentos</v>
      </c>
      <c r="U56" s="100" t="str">
        <f>+'PAIA + Seguimiento'!BL64</f>
        <v>Socialización Información proceso Atención al Ciudadano Correo electrónico enviados a los funcionarios</v>
      </c>
      <c r="V56" s="100" t="str">
        <f>+'PAIA + Seguimiento'!BM64</f>
        <v>Programado</v>
      </c>
      <c r="W56" s="100" t="str">
        <f t="shared" si="4"/>
        <v>No</v>
      </c>
      <c r="X56" s="100" t="str">
        <f t="shared" si="5"/>
        <v/>
      </c>
      <c r="Y56" s="100">
        <f>+'PAIA + Seguimiento'!BN64</f>
        <v>0</v>
      </c>
      <c r="Z56" s="100">
        <f>+'PAIA + Seguimiento'!BO64</f>
        <v>0</v>
      </c>
      <c r="AA56" s="100">
        <f>+'PAIA + Seguimiento'!BQ64</f>
        <v>0</v>
      </c>
      <c r="AB56" s="100" t="str">
        <f>+'PAIA + Seguimiento'!BR64</f>
        <v>Programado</v>
      </c>
      <c r="AC56" s="100" t="str">
        <f t="shared" si="6"/>
        <v>No</v>
      </c>
      <c r="AD56" s="100" t="str">
        <f t="shared" si="7"/>
        <v/>
      </c>
      <c r="AE56" s="100">
        <f>+'PAIA + Seguimiento'!BS64</f>
        <v>0</v>
      </c>
      <c r="AF56" s="100">
        <f>+'PAIA + Seguimiento'!BT64</f>
        <v>0</v>
      </c>
      <c r="AG56" s="100">
        <f>+'PAIA + Seguimiento'!BV64</f>
        <v>0</v>
      </c>
      <c r="AH56" s="100" t="str">
        <f>+'PAIA + Seguimiento'!BW64</f>
        <v>Programado</v>
      </c>
      <c r="AI56" s="100" t="str">
        <f t="shared" si="8"/>
        <v>Si</v>
      </c>
      <c r="AJ56" s="100">
        <f t="shared" si="9"/>
        <v>50</v>
      </c>
      <c r="AK56" s="100">
        <f>+'PAIA + Seguimiento'!BX64</f>
        <v>0</v>
      </c>
      <c r="AL56" s="100">
        <f>+'PAIA + Seguimiento'!BY64</f>
        <v>0</v>
      </c>
      <c r="AM56" s="100">
        <f>+'PAIA + Seguimiento'!CA64</f>
        <v>0</v>
      </c>
    </row>
    <row r="57" spans="1:39" x14ac:dyDescent="0.25">
      <c r="A57" s="100" t="str">
        <f>+'PAIA + Seguimiento'!B65</f>
        <v>Desarrollo Organizacional</v>
      </c>
      <c r="B57" s="100" t="str">
        <f>+'PAIA + Seguimiento'!D65</f>
        <v>Optimizar la gestión de la ADRES a través de la redefinición del modelo de operación basado en procesos y la estructura organizacional, alineados a sus nuevos retos, a la estrategia definida y a las exigencias del entorno y sus grupos de valor</v>
      </c>
      <c r="C57" s="100" t="str">
        <f>+'PAIA + Seguimiento'!F65</f>
        <v>Fortalecimiento del Sistema Integrado de Gestión Institucional (SIGI)</v>
      </c>
      <c r="D57" s="100" t="str">
        <f>+'PAIA + Seguimiento'!G65</f>
        <v>Manual del SIGI presentado para aprobación del CIGD</v>
      </c>
      <c r="E57" s="100" t="str">
        <f>+'PAIA + Seguimiento'!I65</f>
        <v>Elaborar documento que define la estructura de operación del SIGI</v>
      </c>
      <c r="F57" s="100" t="str">
        <f>+'PAIA + Seguimiento'!K65</f>
        <v>Manual del SIGI presentado para aprobación del Comité</v>
      </c>
      <c r="G57" s="101">
        <f>+'PAIA + Seguimiento'!N65</f>
        <v>43922</v>
      </c>
      <c r="H57" s="101">
        <f>+'PAIA + Seguimiento'!O65</f>
        <v>44104</v>
      </c>
      <c r="I57" s="102">
        <f t="shared" si="1"/>
        <v>9</v>
      </c>
      <c r="J57" s="103">
        <f>+'PAIA + Seguimiento'!P65</f>
        <v>0</v>
      </c>
      <c r="K57" s="102">
        <f>+'PAIA + Seguimiento'!R65</f>
        <v>100</v>
      </c>
      <c r="L57" s="102" t="str">
        <f>+'PAIA + Seguimiento'!AZ65</f>
        <v>Oficina Asesora de Planeación y Control de Riesgos</v>
      </c>
      <c r="M57" s="102">
        <f t="shared" si="10"/>
        <v>0</v>
      </c>
      <c r="N57" s="100" t="str">
        <f>+'PAIA + Seguimiento'!BC65</f>
        <v>Nueva</v>
      </c>
      <c r="O57" s="100">
        <f>+'PAIA + Seguimiento'!BD65</f>
        <v>0</v>
      </c>
      <c r="P57" s="100" t="str">
        <f>+'PAIA + Seguimiento'!BH65</f>
        <v>No programado</v>
      </c>
      <c r="Q57" s="100" t="str">
        <f t="shared" si="2"/>
        <v>No</v>
      </c>
      <c r="R57" s="100" t="str">
        <f t="shared" si="3"/>
        <v/>
      </c>
      <c r="S57" s="100">
        <f>+'PAIA + Seguimiento'!BI65</f>
        <v>0</v>
      </c>
      <c r="T57" s="100">
        <f>+'PAIA + Seguimiento'!BJ65</f>
        <v>0</v>
      </c>
      <c r="U57" s="100">
        <f>+'PAIA + Seguimiento'!BL65</f>
        <v>0</v>
      </c>
      <c r="V57" s="100" t="str">
        <f>+'PAIA + Seguimiento'!BM65</f>
        <v>Programado</v>
      </c>
      <c r="W57" s="100" t="str">
        <f t="shared" si="4"/>
        <v>No</v>
      </c>
      <c r="X57" s="100" t="str">
        <f t="shared" si="5"/>
        <v/>
      </c>
      <c r="Y57" s="100">
        <f>+'PAIA + Seguimiento'!BN65</f>
        <v>0</v>
      </c>
      <c r="Z57" s="100">
        <f>+'PAIA + Seguimiento'!BO65</f>
        <v>0</v>
      </c>
      <c r="AA57" s="100">
        <f>+'PAIA + Seguimiento'!BQ65</f>
        <v>0</v>
      </c>
      <c r="AB57" s="100" t="str">
        <f>+'PAIA + Seguimiento'!BR65</f>
        <v>Programado</v>
      </c>
      <c r="AC57" s="100" t="str">
        <f t="shared" si="6"/>
        <v>Si</v>
      </c>
      <c r="AD57" s="100">
        <f t="shared" si="7"/>
        <v>100</v>
      </c>
      <c r="AE57" s="100">
        <f>+'PAIA + Seguimiento'!BS65</f>
        <v>0</v>
      </c>
      <c r="AF57" s="100">
        <f>+'PAIA + Seguimiento'!BT65</f>
        <v>0</v>
      </c>
      <c r="AG57" s="100">
        <f>+'PAIA + Seguimiento'!BV65</f>
        <v>0</v>
      </c>
      <c r="AH57" s="100" t="str">
        <f>+'PAIA + Seguimiento'!BW65</f>
        <v>No programado</v>
      </c>
      <c r="AI57" s="100" t="str">
        <f t="shared" si="8"/>
        <v>No</v>
      </c>
      <c r="AJ57" s="100" t="str">
        <f t="shared" si="9"/>
        <v/>
      </c>
      <c r="AK57" s="100">
        <f>+'PAIA + Seguimiento'!BX65</f>
        <v>0</v>
      </c>
      <c r="AL57" s="100">
        <f>+'PAIA + Seguimiento'!BY65</f>
        <v>0</v>
      </c>
      <c r="AM57" s="100">
        <f>+'PAIA + Seguimiento'!CA65</f>
        <v>0</v>
      </c>
    </row>
    <row r="58" spans="1:39" x14ac:dyDescent="0.25">
      <c r="A58" s="100" t="str">
        <f>+'PAIA + Seguimiento'!B66</f>
        <v>Desarrollo Organizacional</v>
      </c>
      <c r="B58" s="100" t="str">
        <f>+'PAIA + Seguimiento'!D66</f>
        <v>Optimizar la gestión de la ADRES a través de la redefinición del modelo de operación basado en procesos y la estructura organizacional, alineados a sus nuevos retos, a la estrategia definida y a las exigencias del entorno y sus grupos de valor</v>
      </c>
      <c r="C58" s="100" t="str">
        <f>+'PAIA + Seguimiento'!F66</f>
        <v>Fortalecimiento del Sistema Integrado de Gestión Institucional (SIGI)</v>
      </c>
      <c r="D58" s="100" t="str">
        <f>+'PAIA + Seguimiento'!G66</f>
        <v>Mapa de riesgos aprobado y publicado</v>
      </c>
      <c r="E58" s="100" t="str">
        <f>+'PAIA + Seguimiento'!I66</f>
        <v>Actualizar de riesgos de los procesos misionales definidos.</v>
      </c>
      <c r="F58" s="100" t="str">
        <f>+'PAIA + Seguimiento'!K66</f>
        <v>Fichas de riesgos  de procesos misionales aprobadas</v>
      </c>
      <c r="G58" s="101">
        <f>+'PAIA + Seguimiento'!N66</f>
        <v>43983</v>
      </c>
      <c r="H58" s="101">
        <f>+'PAIA + Seguimiento'!O66</f>
        <v>44195</v>
      </c>
      <c r="I58" s="102">
        <f t="shared" si="1"/>
        <v>12</v>
      </c>
      <c r="J58" s="103">
        <f>+'PAIA + Seguimiento'!P66</f>
        <v>0</v>
      </c>
      <c r="K58" s="102">
        <f>+'PAIA + Seguimiento'!R66</f>
        <v>50</v>
      </c>
      <c r="L58" s="102" t="str">
        <f>+'PAIA + Seguimiento'!AZ66</f>
        <v>Oficina Asesora de Planeación y Control de Riesgos</v>
      </c>
      <c r="M58" s="102">
        <f t="shared" si="10"/>
        <v>0</v>
      </c>
      <c r="N58" s="100" t="str">
        <f>+'PAIA + Seguimiento'!BC66</f>
        <v>Nueva</v>
      </c>
      <c r="O58" s="100">
        <f>+'PAIA + Seguimiento'!BD66</f>
        <v>0</v>
      </c>
      <c r="P58" s="100" t="str">
        <f>+'PAIA + Seguimiento'!BH66</f>
        <v>No programado</v>
      </c>
      <c r="Q58" s="100" t="str">
        <f t="shared" si="2"/>
        <v>No</v>
      </c>
      <c r="R58" s="100" t="str">
        <f t="shared" si="3"/>
        <v/>
      </c>
      <c r="S58" s="100">
        <f>+'PAIA + Seguimiento'!BI66</f>
        <v>0</v>
      </c>
      <c r="T58" s="100">
        <f>+'PAIA + Seguimiento'!BJ66</f>
        <v>0</v>
      </c>
      <c r="U58" s="100">
        <f>+'PAIA + Seguimiento'!BL66</f>
        <v>0</v>
      </c>
      <c r="V58" s="100" t="str">
        <f>+'PAIA + Seguimiento'!BM66</f>
        <v>Programado</v>
      </c>
      <c r="W58" s="100" t="str">
        <f t="shared" si="4"/>
        <v>No</v>
      </c>
      <c r="X58" s="100" t="str">
        <f t="shared" si="5"/>
        <v/>
      </c>
      <c r="Y58" s="100">
        <f>+'PAIA + Seguimiento'!BN66</f>
        <v>0</v>
      </c>
      <c r="Z58" s="100">
        <f>+'PAIA + Seguimiento'!BO66</f>
        <v>0</v>
      </c>
      <c r="AA58" s="100">
        <f>+'PAIA + Seguimiento'!BQ66</f>
        <v>0</v>
      </c>
      <c r="AB58" s="100" t="str">
        <f>+'PAIA + Seguimiento'!BR66</f>
        <v>Programado</v>
      </c>
      <c r="AC58" s="100" t="str">
        <f t="shared" si="6"/>
        <v>No</v>
      </c>
      <c r="AD58" s="100" t="str">
        <f t="shared" si="7"/>
        <v/>
      </c>
      <c r="AE58" s="100">
        <f>+'PAIA + Seguimiento'!BS66</f>
        <v>0</v>
      </c>
      <c r="AF58" s="100">
        <f>+'PAIA + Seguimiento'!BT66</f>
        <v>0</v>
      </c>
      <c r="AG58" s="100">
        <f>+'PAIA + Seguimiento'!BV66</f>
        <v>0</v>
      </c>
      <c r="AH58" s="100" t="str">
        <f>+'PAIA + Seguimiento'!BW66</f>
        <v>Programado</v>
      </c>
      <c r="AI58" s="100" t="str">
        <f t="shared" si="8"/>
        <v>Si</v>
      </c>
      <c r="AJ58" s="100">
        <f t="shared" si="9"/>
        <v>50</v>
      </c>
      <c r="AK58" s="100">
        <f>+'PAIA + Seguimiento'!BX66</f>
        <v>0</v>
      </c>
      <c r="AL58" s="100">
        <f>+'PAIA + Seguimiento'!BY66</f>
        <v>0</v>
      </c>
      <c r="AM58" s="100">
        <f>+'PAIA + Seguimiento'!CA66</f>
        <v>0</v>
      </c>
    </row>
    <row r="59" spans="1:39" x14ac:dyDescent="0.25">
      <c r="A59" s="100" t="str">
        <f>+'PAIA + Seguimiento'!B67</f>
        <v>Desarrollo Organizacional</v>
      </c>
      <c r="B59" s="100" t="str">
        <f>+'PAIA + Seguimiento'!D67</f>
        <v>Optimizar la gestión de la ADRES a través de la redefinición del modelo de operación basado en procesos y la estructura organizacional, alineados a sus nuevos retos, a la estrategia definida y a las exigencias del entorno y sus grupos de valor</v>
      </c>
      <c r="C59" s="100" t="str">
        <f>+'PAIA + Seguimiento'!F67</f>
        <v>Fortalecimiento del Sistema Integrado de Gestión Institucional (SIGI)</v>
      </c>
      <c r="D59" s="100" t="str">
        <f>+'PAIA + Seguimiento'!G67</f>
        <v>Mapa de riesgos aprobado y publicado</v>
      </c>
      <c r="E59" s="100" t="str">
        <f>+'PAIA + Seguimiento'!I67</f>
        <v>Actualizar y publicar mapa de riesgos aprobado</v>
      </c>
      <c r="F59" s="100" t="str">
        <f>+'PAIA + Seguimiento'!K67</f>
        <v>Mapa de riesgos publicado en la página web</v>
      </c>
      <c r="G59" s="101">
        <f>+'PAIA + Seguimiento'!N67</f>
        <v>44105</v>
      </c>
      <c r="H59" s="101">
        <f>+'PAIA + Seguimiento'!O67</f>
        <v>44195</v>
      </c>
      <c r="I59" s="102">
        <f t="shared" si="1"/>
        <v>12</v>
      </c>
      <c r="J59" s="103">
        <f>+'PAIA + Seguimiento'!P67</f>
        <v>0</v>
      </c>
      <c r="K59" s="102">
        <f>+'PAIA + Seguimiento'!R67</f>
        <v>50</v>
      </c>
      <c r="L59" s="102" t="str">
        <f>+'PAIA + Seguimiento'!AZ67</f>
        <v>Oficina Asesora de Planeación y Control de Riesgos</v>
      </c>
      <c r="M59" s="102">
        <f t="shared" si="10"/>
        <v>0</v>
      </c>
      <c r="N59" s="100" t="str">
        <f>+'PAIA + Seguimiento'!BC67</f>
        <v>Nueva</v>
      </c>
      <c r="O59" s="100">
        <f>+'PAIA + Seguimiento'!BD67</f>
        <v>0</v>
      </c>
      <c r="P59" s="100" t="str">
        <f>+'PAIA + Seguimiento'!BH67</f>
        <v>No programado</v>
      </c>
      <c r="Q59" s="100" t="str">
        <f t="shared" si="2"/>
        <v>No</v>
      </c>
      <c r="R59" s="100" t="str">
        <f t="shared" si="3"/>
        <v/>
      </c>
      <c r="S59" s="100">
        <f>+'PAIA + Seguimiento'!BI67</f>
        <v>0</v>
      </c>
      <c r="T59" s="100">
        <f>+'PAIA + Seguimiento'!BJ67</f>
        <v>0</v>
      </c>
      <c r="U59" s="100">
        <f>+'PAIA + Seguimiento'!BL67</f>
        <v>0</v>
      </c>
      <c r="V59" s="100" t="str">
        <f>+'PAIA + Seguimiento'!BM67</f>
        <v>No programado</v>
      </c>
      <c r="W59" s="100" t="str">
        <f t="shared" si="4"/>
        <v>No</v>
      </c>
      <c r="X59" s="100" t="str">
        <f t="shared" si="5"/>
        <v/>
      </c>
      <c r="Y59" s="100">
        <f>+'PAIA + Seguimiento'!BN67</f>
        <v>0</v>
      </c>
      <c r="Z59" s="100">
        <f>+'PAIA + Seguimiento'!BO67</f>
        <v>0</v>
      </c>
      <c r="AA59" s="100">
        <f>+'PAIA + Seguimiento'!BQ67</f>
        <v>0</v>
      </c>
      <c r="AB59" s="100" t="str">
        <f>+'PAIA + Seguimiento'!BR67</f>
        <v>No programado</v>
      </c>
      <c r="AC59" s="100" t="str">
        <f t="shared" si="6"/>
        <v>No</v>
      </c>
      <c r="AD59" s="100" t="str">
        <f t="shared" si="7"/>
        <v/>
      </c>
      <c r="AE59" s="100">
        <f>+'PAIA + Seguimiento'!BS67</f>
        <v>0</v>
      </c>
      <c r="AF59" s="100">
        <f>+'PAIA + Seguimiento'!BT67</f>
        <v>0</v>
      </c>
      <c r="AG59" s="100">
        <f>+'PAIA + Seguimiento'!BV67</f>
        <v>0</v>
      </c>
      <c r="AH59" s="100" t="str">
        <f>+'PAIA + Seguimiento'!BW67</f>
        <v>Programado</v>
      </c>
      <c r="AI59" s="100" t="str">
        <f t="shared" si="8"/>
        <v>Si</v>
      </c>
      <c r="AJ59" s="100">
        <f t="shared" si="9"/>
        <v>50</v>
      </c>
      <c r="AK59" s="100">
        <f>+'PAIA + Seguimiento'!BX67</f>
        <v>0</v>
      </c>
      <c r="AL59" s="100">
        <f>+'PAIA + Seguimiento'!BY67</f>
        <v>0</v>
      </c>
      <c r="AM59" s="100">
        <f>+'PAIA + Seguimiento'!CA67</f>
        <v>0</v>
      </c>
    </row>
    <row r="60" spans="1:39" x14ac:dyDescent="0.25">
      <c r="A60" s="100" t="str">
        <f>+'PAIA + Seguimiento'!B68</f>
        <v>Desarrollo Organizacional</v>
      </c>
      <c r="B60" s="100" t="str">
        <f>+'PAIA + Seguimiento'!D68</f>
        <v>Optimizar la gestión de la ADRES a través de la redefinición del modelo de operación basado en procesos y la estructura organizacional, alineados a sus nuevos retos, a la estrategia definida y a las exigencias del entorno y sus grupos de valor</v>
      </c>
      <c r="C60" s="100" t="str">
        <f>+'PAIA + Seguimiento'!F68</f>
        <v>Fortalecimiento del Sistema Integrado de Gestión Institucional (SIGI)</v>
      </c>
      <c r="D60" s="100" t="str">
        <f>+'PAIA + Seguimiento'!G68</f>
        <v xml:space="preserve">Modelo de autoevaluación por procesos implementado </v>
      </c>
      <c r="E60" s="100" t="str">
        <f>+'PAIA + Seguimiento'!I68</f>
        <v xml:space="preserve">1. Diseñar Modelo de Autoevaluación
</v>
      </c>
      <c r="F60" s="100" t="str">
        <f>+'PAIA + Seguimiento'!K68</f>
        <v xml:space="preserve">1. Modelo de Autoevaluación (herramienta) aprobada
</v>
      </c>
      <c r="G60" s="101">
        <f>+'PAIA + Seguimiento'!N68</f>
        <v>43846</v>
      </c>
      <c r="H60" s="101">
        <f>+'PAIA + Seguimiento'!O68</f>
        <v>44012</v>
      </c>
      <c r="I60" s="102">
        <f t="shared" si="1"/>
        <v>6</v>
      </c>
      <c r="J60" s="103">
        <f>+'PAIA + Seguimiento'!P68</f>
        <v>0</v>
      </c>
      <c r="K60" s="102">
        <f>+'PAIA + Seguimiento'!R68</f>
        <v>50</v>
      </c>
      <c r="L60" s="102" t="str">
        <f>+'PAIA + Seguimiento'!AZ68</f>
        <v>Oficina de Control Interno</v>
      </c>
      <c r="M60" s="102">
        <f t="shared" si="10"/>
        <v>0</v>
      </c>
      <c r="N60" s="100" t="str">
        <f>+'PAIA + Seguimiento'!BC68</f>
        <v>En desarrollo</v>
      </c>
      <c r="O60" s="100">
        <f>+'PAIA + Seguimiento'!BD68</f>
        <v>0</v>
      </c>
      <c r="P60" s="100" t="str">
        <f>+'PAIA + Seguimiento'!BH68</f>
        <v>Programado</v>
      </c>
      <c r="Q60" s="100" t="str">
        <f t="shared" si="2"/>
        <v>No</v>
      </c>
      <c r="R60" s="100" t="str">
        <f t="shared" si="3"/>
        <v/>
      </c>
      <c r="S60" s="100" t="str">
        <f>+'PAIA + Seguimiento'!BI68</f>
        <v>Avance de Herramienta de Autoevaluación por dependencias - Herramienta en Excel</v>
      </c>
      <c r="T60" s="100" t="str">
        <f>+'PAIA + Seguimiento'!BJ68</f>
        <v xml:space="preserve">El producto avanza conforme a la planeación - Reuniones virtuales para definir criterios </v>
      </c>
      <c r="U60" s="100" t="str">
        <f>+'PAIA + Seguimiento'!BL68</f>
        <v>Avance de Herramienta de Autoevaluación por dependencias - Herramienta en Excel</v>
      </c>
      <c r="V60" s="100" t="str">
        <f>+'PAIA + Seguimiento'!BM68</f>
        <v>Programado</v>
      </c>
      <c r="W60" s="100" t="str">
        <f t="shared" si="4"/>
        <v>Si</v>
      </c>
      <c r="X60" s="100">
        <f t="shared" si="5"/>
        <v>50</v>
      </c>
      <c r="Y60" s="100">
        <f>+'PAIA + Seguimiento'!BN68</f>
        <v>0</v>
      </c>
      <c r="Z60" s="100">
        <f>+'PAIA + Seguimiento'!BO68</f>
        <v>0</v>
      </c>
      <c r="AA60" s="100">
        <f>+'PAIA + Seguimiento'!BQ68</f>
        <v>0</v>
      </c>
      <c r="AB60" s="100" t="str">
        <f>+'PAIA + Seguimiento'!BR68</f>
        <v>No programado</v>
      </c>
      <c r="AC60" s="100" t="str">
        <f t="shared" si="6"/>
        <v>No</v>
      </c>
      <c r="AD60" s="100" t="str">
        <f t="shared" si="7"/>
        <v/>
      </c>
      <c r="AE60" s="100">
        <f>+'PAIA + Seguimiento'!BS68</f>
        <v>0</v>
      </c>
      <c r="AF60" s="100">
        <f>+'PAIA + Seguimiento'!BT68</f>
        <v>0</v>
      </c>
      <c r="AG60" s="100">
        <f>+'PAIA + Seguimiento'!BV68</f>
        <v>0</v>
      </c>
      <c r="AH60" s="100" t="str">
        <f>+'PAIA + Seguimiento'!BW68</f>
        <v>No programado</v>
      </c>
      <c r="AI60" s="100" t="str">
        <f t="shared" si="8"/>
        <v>No</v>
      </c>
      <c r="AJ60" s="100" t="str">
        <f t="shared" si="9"/>
        <v/>
      </c>
      <c r="AK60" s="100">
        <f>+'PAIA + Seguimiento'!BX68</f>
        <v>0</v>
      </c>
      <c r="AL60" s="100">
        <f>+'PAIA + Seguimiento'!BY68</f>
        <v>0</v>
      </c>
      <c r="AM60" s="100">
        <f>+'PAIA + Seguimiento'!CA68</f>
        <v>0</v>
      </c>
    </row>
    <row r="61" spans="1:39" x14ac:dyDescent="0.25">
      <c r="A61" s="100" t="str">
        <f>+'PAIA + Seguimiento'!B69</f>
        <v>Desarrollo Organizacional</v>
      </c>
      <c r="B61" s="100" t="str">
        <f>+'PAIA + Seguimiento'!D69</f>
        <v>Optimizar la gestión de la ADRES a través de la redefinición del modelo de operación basado en procesos y la estructura organizacional, alineados a sus nuevos retos, a la estrategia definida y a las exigencias del entorno y sus grupos de valor</v>
      </c>
      <c r="C61" s="100" t="str">
        <f>+'PAIA + Seguimiento'!F69</f>
        <v>Fortalecimiento del Sistema Integrado de Gestión Institucional (SIGI)</v>
      </c>
      <c r="D61" s="100" t="str">
        <f>+'PAIA + Seguimiento'!G69</f>
        <v xml:space="preserve">Modelo de autoevaluación por procesos implementado </v>
      </c>
      <c r="E61" s="100" t="str">
        <f>+'PAIA + Seguimiento'!I69</f>
        <v>2. Aplicación del Modelo de Autoevaluación por Procesos</v>
      </c>
      <c r="F61" s="100" t="str">
        <f>+'PAIA + Seguimiento'!K69</f>
        <v>2. Informe de Autoevaluación</v>
      </c>
      <c r="G61" s="101">
        <f>+'PAIA + Seguimiento'!N69</f>
        <v>44013</v>
      </c>
      <c r="H61" s="101">
        <f>+'PAIA + Seguimiento'!O69</f>
        <v>44196</v>
      </c>
      <c r="I61" s="102">
        <f t="shared" si="1"/>
        <v>12</v>
      </c>
      <c r="J61" s="103">
        <f>+'PAIA + Seguimiento'!P69</f>
        <v>0</v>
      </c>
      <c r="K61" s="102">
        <f>+'PAIA + Seguimiento'!R69</f>
        <v>50</v>
      </c>
      <c r="L61" s="102" t="str">
        <f>+'PAIA + Seguimiento'!AZ69</f>
        <v>Oficina de Control Interno</v>
      </c>
      <c r="M61" s="102">
        <f t="shared" si="10"/>
        <v>0</v>
      </c>
      <c r="N61" s="100" t="str">
        <f>+'PAIA + Seguimiento'!BC69</f>
        <v>Nueva</v>
      </c>
      <c r="O61" s="100">
        <f>+'PAIA + Seguimiento'!BD69</f>
        <v>0</v>
      </c>
      <c r="P61" s="100" t="str">
        <f>+'PAIA + Seguimiento'!BH69</f>
        <v>No programado</v>
      </c>
      <c r="Q61" s="100" t="str">
        <f t="shared" si="2"/>
        <v>No</v>
      </c>
      <c r="R61" s="100" t="str">
        <f t="shared" si="3"/>
        <v/>
      </c>
      <c r="S61" s="100">
        <f>+'PAIA + Seguimiento'!BI69</f>
        <v>0</v>
      </c>
      <c r="T61" s="100">
        <f>+'PAIA + Seguimiento'!BJ69</f>
        <v>0</v>
      </c>
      <c r="U61" s="100">
        <f>+'PAIA + Seguimiento'!BL69</f>
        <v>0</v>
      </c>
      <c r="V61" s="100" t="str">
        <f>+'PAIA + Seguimiento'!BM69</f>
        <v>No programado</v>
      </c>
      <c r="W61" s="100" t="str">
        <f t="shared" si="4"/>
        <v>No</v>
      </c>
      <c r="X61" s="100" t="str">
        <f t="shared" si="5"/>
        <v/>
      </c>
      <c r="Y61" s="100">
        <f>+'PAIA + Seguimiento'!BN69</f>
        <v>0</v>
      </c>
      <c r="Z61" s="100">
        <f>+'PAIA + Seguimiento'!BO69</f>
        <v>0</v>
      </c>
      <c r="AA61" s="100">
        <f>+'PAIA + Seguimiento'!BQ69</f>
        <v>0</v>
      </c>
      <c r="AB61" s="100" t="str">
        <f>+'PAIA + Seguimiento'!BR69</f>
        <v>Programado</v>
      </c>
      <c r="AC61" s="100" t="str">
        <f t="shared" si="6"/>
        <v>No</v>
      </c>
      <c r="AD61" s="100" t="str">
        <f t="shared" si="7"/>
        <v/>
      </c>
      <c r="AE61" s="100">
        <f>+'PAIA + Seguimiento'!BS69</f>
        <v>0</v>
      </c>
      <c r="AF61" s="100">
        <f>+'PAIA + Seguimiento'!BT69</f>
        <v>0</v>
      </c>
      <c r="AG61" s="100">
        <f>+'PAIA + Seguimiento'!BV69</f>
        <v>0</v>
      </c>
      <c r="AH61" s="100" t="str">
        <f>+'PAIA + Seguimiento'!BW69</f>
        <v>Programado</v>
      </c>
      <c r="AI61" s="100" t="str">
        <f t="shared" si="8"/>
        <v>Si</v>
      </c>
      <c r="AJ61" s="100">
        <f t="shared" si="9"/>
        <v>50</v>
      </c>
      <c r="AK61" s="100">
        <f>+'PAIA + Seguimiento'!BX69</f>
        <v>0</v>
      </c>
      <c r="AL61" s="100">
        <f>+'PAIA + Seguimiento'!BY69</f>
        <v>0</v>
      </c>
      <c r="AM61" s="100">
        <f>+'PAIA + Seguimiento'!CA69</f>
        <v>0</v>
      </c>
    </row>
    <row r="62" spans="1:39" x14ac:dyDescent="0.25">
      <c r="A62" s="100" t="str">
        <f>+'PAIA + Seguimiento'!B70</f>
        <v>Desarrollo Organizacional</v>
      </c>
      <c r="B62" s="100" t="str">
        <f>+'PAIA + Seguimiento'!D70</f>
        <v>Optimizar la gestión de la ADRES a través de la redefinición del modelo de operación basado en procesos y la estructura organizacional, alineados a sus nuevos retos, a la estrategia definida y a las exigencias del entorno y sus grupos de valor</v>
      </c>
      <c r="C62" s="100" t="str">
        <f>+'PAIA + Seguimiento'!F70</f>
        <v>Fortalecimiento del Sistema Integrado de Gestión Institucional (SIGI)</v>
      </c>
      <c r="D62" s="100" t="str">
        <f>+'PAIA + Seguimiento'!G70</f>
        <v>Plan de actualización documental</v>
      </c>
      <c r="E62" s="100" t="str">
        <f>+'PAIA + Seguimiento'!I70</f>
        <v>Formular el Plan de Actualización documental que soporta el SIGI con base en el diagnóstico elaborado.</v>
      </c>
      <c r="F62" s="100" t="str">
        <f>+'PAIA + Seguimiento'!K70</f>
        <v>Plan de Actualización Documental definido</v>
      </c>
      <c r="G62" s="101">
        <f>+'PAIA + Seguimiento'!N70</f>
        <v>44013</v>
      </c>
      <c r="H62" s="101">
        <f>+'PAIA + Seguimiento'!O70</f>
        <v>44043</v>
      </c>
      <c r="I62" s="102">
        <f t="shared" si="1"/>
        <v>7</v>
      </c>
      <c r="J62" s="103">
        <f>+'PAIA + Seguimiento'!P70</f>
        <v>0</v>
      </c>
      <c r="K62" s="102">
        <f>+'PAIA + Seguimiento'!R70</f>
        <v>100</v>
      </c>
      <c r="L62" s="102" t="str">
        <f>+'PAIA + Seguimiento'!AZ70</f>
        <v>Oficina Asesora de Planeación y Control de Riesgos</v>
      </c>
      <c r="M62" s="102">
        <f t="shared" si="10"/>
        <v>0</v>
      </c>
      <c r="N62" s="100" t="str">
        <f>+'PAIA + Seguimiento'!BC70</f>
        <v>Nueva</v>
      </c>
      <c r="O62" s="100">
        <f>+'PAIA + Seguimiento'!BD70</f>
        <v>0</v>
      </c>
      <c r="P62" s="100" t="str">
        <f>+'PAIA + Seguimiento'!BH70</f>
        <v>No programado</v>
      </c>
      <c r="Q62" s="100" t="str">
        <f t="shared" si="2"/>
        <v>No</v>
      </c>
      <c r="R62" s="100" t="str">
        <f t="shared" si="3"/>
        <v/>
      </c>
      <c r="S62" s="100">
        <f>+'PAIA + Seguimiento'!BI70</f>
        <v>0</v>
      </c>
      <c r="T62" s="100">
        <f>+'PAIA + Seguimiento'!BJ70</f>
        <v>0</v>
      </c>
      <c r="U62" s="100">
        <f>+'PAIA + Seguimiento'!BL70</f>
        <v>0</v>
      </c>
      <c r="V62" s="100" t="str">
        <f>+'PAIA + Seguimiento'!BM70</f>
        <v>No programado</v>
      </c>
      <c r="W62" s="100" t="str">
        <f t="shared" si="4"/>
        <v>No</v>
      </c>
      <c r="X62" s="100" t="str">
        <f t="shared" si="5"/>
        <v/>
      </c>
      <c r="Y62" s="100">
        <f>+'PAIA + Seguimiento'!BN70</f>
        <v>0</v>
      </c>
      <c r="Z62" s="100">
        <f>+'PAIA + Seguimiento'!BO70</f>
        <v>0</v>
      </c>
      <c r="AA62" s="100">
        <f>+'PAIA + Seguimiento'!BQ70</f>
        <v>0</v>
      </c>
      <c r="AB62" s="100" t="str">
        <f>+'PAIA + Seguimiento'!BR70</f>
        <v>Programado</v>
      </c>
      <c r="AC62" s="100" t="str">
        <f t="shared" si="6"/>
        <v>Si</v>
      </c>
      <c r="AD62" s="100">
        <f t="shared" si="7"/>
        <v>100</v>
      </c>
      <c r="AE62" s="100">
        <f>+'PAIA + Seguimiento'!BS70</f>
        <v>0</v>
      </c>
      <c r="AF62" s="100">
        <f>+'PAIA + Seguimiento'!BT70</f>
        <v>0</v>
      </c>
      <c r="AG62" s="100">
        <f>+'PAIA + Seguimiento'!BV70</f>
        <v>0</v>
      </c>
      <c r="AH62" s="100" t="str">
        <f>+'PAIA + Seguimiento'!BW70</f>
        <v>No programado</v>
      </c>
      <c r="AI62" s="100" t="str">
        <f t="shared" si="8"/>
        <v>No</v>
      </c>
      <c r="AJ62" s="100" t="str">
        <f t="shared" si="9"/>
        <v/>
      </c>
      <c r="AK62" s="100">
        <f>+'PAIA + Seguimiento'!BX70</f>
        <v>0</v>
      </c>
      <c r="AL62" s="100">
        <f>+'PAIA + Seguimiento'!BY70</f>
        <v>0</v>
      </c>
      <c r="AM62" s="100">
        <f>+'PAIA + Seguimiento'!CA70</f>
        <v>0</v>
      </c>
    </row>
    <row r="63" spans="1:39" x14ac:dyDescent="0.25">
      <c r="A63" s="100" t="str">
        <f>+'PAIA + Seguimiento'!B71</f>
        <v>Desarrollo Organizacional</v>
      </c>
      <c r="B63" s="100" t="str">
        <f>+'PAIA + Seguimiento'!D71</f>
        <v>Optimizar la gestión de la ADRES a través de la redefinición del modelo de operación basado en procesos y la estructura organizacional, alineados a sus nuevos retos, a la estrategia definida y a las exigencias del entorno y sus grupos de valor</v>
      </c>
      <c r="C63" s="100" t="str">
        <f>+'PAIA + Seguimiento'!F71</f>
        <v>Fortalecimiento del Sistema Integrado de Gestión Institucional (SIGI)</v>
      </c>
      <c r="D63" s="100" t="str">
        <f>+'PAIA + Seguimiento'!G71</f>
        <v xml:space="preserve">Plan Estratégico de Talento Humano implementado </v>
      </c>
      <c r="E63" s="100" t="str">
        <f>+'PAIA + Seguimiento'!I71</f>
        <v>Desarrollar actividades de bienestar, incentivos</v>
      </c>
      <c r="F63" s="100" t="str">
        <f>+'PAIA + Seguimiento'!K71</f>
        <v>Programa de Bienestar Social Laboral y el Plan de Incentivos Institucionales implementado</v>
      </c>
      <c r="G63" s="101">
        <f>+'PAIA + Seguimiento'!N71</f>
        <v>43892</v>
      </c>
      <c r="H63" s="101">
        <f>+'PAIA + Seguimiento'!O71</f>
        <v>44195</v>
      </c>
      <c r="I63" s="102">
        <f t="shared" si="1"/>
        <v>12</v>
      </c>
      <c r="J63" s="103">
        <f>+'PAIA + Seguimiento'!P71</f>
        <v>311365600</v>
      </c>
      <c r="K63" s="102">
        <f>+'PAIA + Seguimiento'!R71</f>
        <v>20</v>
      </c>
      <c r="L63" s="102" t="str">
        <f>+'PAIA + Seguimiento'!AZ71</f>
        <v>Dirección Administrativa y Financiera</v>
      </c>
      <c r="M63" s="102">
        <f t="shared" si="10"/>
        <v>0</v>
      </c>
      <c r="N63" s="100" t="str">
        <f>+'PAIA + Seguimiento'!BC71</f>
        <v>En desarrollo</v>
      </c>
      <c r="O63" s="100">
        <f>+'PAIA + Seguimiento'!BD71</f>
        <v>0</v>
      </c>
      <c r="P63" s="100" t="str">
        <f>+'PAIA + Seguimiento'!BH71</f>
        <v>Programado</v>
      </c>
      <c r="Q63" s="100" t="str">
        <f t="shared" si="2"/>
        <v>No</v>
      </c>
      <c r="R63" s="100" t="str">
        <f t="shared" si="3"/>
        <v/>
      </c>
      <c r="S63" s="100" t="str">
        <f>+'PAIA + Seguimiento'!BI71</f>
        <v>De 30 actividades planeadas en el año, conforme el documento publicado en la página web de la Adres, se evidenciaron avances del desarrollo de 5 actividades asociadas al Área de Protección y Servicios Sociales: 1.Pausas Activas, 2.Fomentar hábitos alimentarios saludables, 3.Divulgación del Programa Servimos del DAFP, 4.Celebración de fechas especiales, 5.Caminatas ecológicas; las cuales se realizaron acciones según la descripción, cobertura y recursos planeados, así mismo, acudiendo a otras entidades públicas, por ejemplo, para la consecución del Día de la Mujer y Pausas activas virtuales. Lo anterior, cumpliendo con el Plan Estratégico de Talento Humano que permite avanzar en la identificación del logro de la estrategia, ruta de creación de valor e impacto previsto.</v>
      </c>
      <c r="T63" s="100" t="str">
        <f>+'PAIA + Seguimiento'!BJ71</f>
        <v>Las medidas que se adoptaron frente la emergencia sanitaria que se evidenciaron en el país, generaron el impedimento sobre la ejecución de pausas activas presenciales; la reprogramación de caminatas ecológicas y celebración del día del hombre.</v>
      </c>
      <c r="U63" s="100" t="str">
        <f>+'PAIA + Seguimiento'!BL71</f>
        <v>Programa de Bienestar Social  Laboral y el Plan de Incentivos Institucionales desarrollado parcialmente</v>
      </c>
      <c r="V63" s="100" t="str">
        <f>+'PAIA + Seguimiento'!BM71</f>
        <v>Programado</v>
      </c>
      <c r="W63" s="100" t="str">
        <f t="shared" si="4"/>
        <v>No</v>
      </c>
      <c r="X63" s="100" t="str">
        <f t="shared" si="5"/>
        <v/>
      </c>
      <c r="Y63" s="100">
        <f>+'PAIA + Seguimiento'!BN71</f>
        <v>0</v>
      </c>
      <c r="Z63" s="100">
        <f>+'PAIA + Seguimiento'!BO71</f>
        <v>0</v>
      </c>
      <c r="AA63" s="100">
        <f>+'PAIA + Seguimiento'!BQ71</f>
        <v>0</v>
      </c>
      <c r="AB63" s="100" t="str">
        <f>+'PAIA + Seguimiento'!BR71</f>
        <v>Programado</v>
      </c>
      <c r="AC63" s="100" t="str">
        <f t="shared" si="6"/>
        <v>No</v>
      </c>
      <c r="AD63" s="100" t="str">
        <f t="shared" si="7"/>
        <v/>
      </c>
      <c r="AE63" s="100">
        <f>+'PAIA + Seguimiento'!BS71</f>
        <v>0</v>
      </c>
      <c r="AF63" s="100">
        <f>+'PAIA + Seguimiento'!BT71</f>
        <v>0</v>
      </c>
      <c r="AG63" s="100">
        <f>+'PAIA + Seguimiento'!BV71</f>
        <v>0</v>
      </c>
      <c r="AH63" s="100" t="str">
        <f>+'PAIA + Seguimiento'!BW71</f>
        <v>Programado</v>
      </c>
      <c r="AI63" s="100" t="str">
        <f t="shared" si="8"/>
        <v>Si</v>
      </c>
      <c r="AJ63" s="100">
        <f t="shared" si="9"/>
        <v>20</v>
      </c>
      <c r="AK63" s="100">
        <f>+'PAIA + Seguimiento'!BX71</f>
        <v>0</v>
      </c>
      <c r="AL63" s="100">
        <f>+'PAIA + Seguimiento'!BY71</f>
        <v>0</v>
      </c>
      <c r="AM63" s="100">
        <f>+'PAIA + Seguimiento'!CA71</f>
        <v>0</v>
      </c>
    </row>
    <row r="64" spans="1:39" x14ac:dyDescent="0.25">
      <c r="A64" s="100" t="str">
        <f>+'PAIA + Seguimiento'!B72</f>
        <v>Desarrollo Organizacional</v>
      </c>
      <c r="B64" s="100" t="str">
        <f>+'PAIA + Seguimiento'!D72</f>
        <v>Optimizar la gestión de la ADRES a través de la redefinición del modelo de operación basado en procesos y la estructura organizacional, alineados a sus nuevos retos, a la estrategia definida y a las exigencias del entorno y sus grupos de valor</v>
      </c>
      <c r="C64" s="100" t="str">
        <f>+'PAIA + Seguimiento'!F72</f>
        <v>Fortalecimiento del Sistema Integrado de Gestión Institucional (SIGI)</v>
      </c>
      <c r="D64" s="100" t="str">
        <f>+'PAIA + Seguimiento'!G72</f>
        <v xml:space="preserve">Plan Estratégico de Talento Humano implementado </v>
      </c>
      <c r="E64" s="100" t="str">
        <f>+'PAIA + Seguimiento'!I72</f>
        <v>Ejecutar actividades de capacitación e intervención sobre Clima organizacional y cambio cultural</v>
      </c>
      <c r="F64" s="100" t="str">
        <f>+'PAIA + Seguimiento'!K72</f>
        <v>Plan Institucional de Capacitación implementado
Estrategias de intervención sobre Clima organizacional y cambio cultural realizadas</v>
      </c>
      <c r="G64" s="101">
        <f>+'PAIA + Seguimiento'!N72</f>
        <v>43864</v>
      </c>
      <c r="H64" s="101">
        <f>+'PAIA + Seguimiento'!O72</f>
        <v>44195</v>
      </c>
      <c r="I64" s="102">
        <f t="shared" si="1"/>
        <v>12</v>
      </c>
      <c r="J64" s="103">
        <f>+'PAIA + Seguimiento'!P72</f>
        <v>258767134</v>
      </c>
      <c r="K64" s="102">
        <f>+'PAIA + Seguimiento'!R72</f>
        <v>20</v>
      </c>
      <c r="L64" s="102" t="str">
        <f>+'PAIA + Seguimiento'!AZ72</f>
        <v>Dirección Administrativa y Financiera</v>
      </c>
      <c r="M64" s="102">
        <f t="shared" si="10"/>
        <v>0</v>
      </c>
      <c r="N64" s="100" t="str">
        <f>+'PAIA + Seguimiento'!BC72</f>
        <v>En desarrollo</v>
      </c>
      <c r="O64" s="100">
        <f>+'PAIA + Seguimiento'!BD72</f>
        <v>0</v>
      </c>
      <c r="P64" s="100" t="str">
        <f>+'PAIA + Seguimiento'!BH72</f>
        <v>Programado</v>
      </c>
      <c r="Q64" s="100" t="str">
        <f t="shared" si="2"/>
        <v>No</v>
      </c>
      <c r="R64" s="100" t="str">
        <f t="shared" si="3"/>
        <v/>
      </c>
      <c r="S64" s="100" t="str">
        <f>+'PAIA + Seguimiento'!BI72</f>
        <v>Conforme el Plan Estratégico de Talento Humano publicado en la página web de la Adres, se evidenció avance en la intervención sobre Clima organizacional y cambio cultural, mediante el desarrollo de la implementación del Código de Integridad.
En referencia al Plan Institucional de Capacitación, se evidenciaron 16 actividades:
1).Manejo de casos en Comité de Convivencia. 
2).Juego limpio a deportistas. 
3).Inclusión laboral RECA - Compensar. 
4).Asesoría al Comité de Convivencia. 
5).Día de la mujer. 
6).Asesoría legal al Comité Convivencia sobre la Ley 1010 de 2006.
7).Recobros Subsidiado. 
8).Aplicativo EDL de la CNSC. 
9).Múltiple Factor de Autenticación de la cuenta de Outlook. 
10).Orden y Aseo en puestos de trabajo. 
11).Socialización con Brigadistas sobre Medidas de prevención COVID19. 
12).Socialización con personal de Aseo y Cafetería sobre Medidas de prevención COVID19. 
13).Taller lavado de manos y herramientas para el trabajo remoto en casa, atendiendo las medidas de prevención COVID19. 
14).Avances del Programa de Bilingüismo.
15).Taller Web “SG-SST proceso para la ejecución de auditoria y establecer acciones para la mejora continua”.
16).Taller Web “Auditoria interna en SST”</v>
      </c>
      <c r="T64" s="100" t="str">
        <f>+'PAIA + Seguimiento'!BJ72</f>
        <v>Ninguno</v>
      </c>
      <c r="U64" s="100" t="str">
        <f>+'PAIA + Seguimiento'!BL72</f>
        <v>Plan Institucional de Capacitación desarrollado parcialmente;
Estrategias de intervención sobre Clima organizacional y cambio cultural iniciado con implementación del Código de Integridad</v>
      </c>
      <c r="V64" s="100" t="str">
        <f>+'PAIA + Seguimiento'!BM72</f>
        <v>Programado</v>
      </c>
      <c r="W64" s="100" t="str">
        <f t="shared" si="4"/>
        <v>No</v>
      </c>
      <c r="X64" s="100" t="str">
        <f t="shared" si="5"/>
        <v/>
      </c>
      <c r="Y64" s="100">
        <f>+'PAIA + Seguimiento'!BN72</f>
        <v>0</v>
      </c>
      <c r="Z64" s="100">
        <f>+'PAIA + Seguimiento'!BO72</f>
        <v>0</v>
      </c>
      <c r="AA64" s="100">
        <f>+'PAIA + Seguimiento'!BQ72</f>
        <v>0</v>
      </c>
      <c r="AB64" s="100" t="str">
        <f>+'PAIA + Seguimiento'!BR72</f>
        <v>Programado</v>
      </c>
      <c r="AC64" s="100" t="str">
        <f t="shared" si="6"/>
        <v>No</v>
      </c>
      <c r="AD64" s="100" t="str">
        <f t="shared" si="7"/>
        <v/>
      </c>
      <c r="AE64" s="100">
        <f>+'PAIA + Seguimiento'!BS72</f>
        <v>0</v>
      </c>
      <c r="AF64" s="100">
        <f>+'PAIA + Seguimiento'!BT72</f>
        <v>0</v>
      </c>
      <c r="AG64" s="100">
        <f>+'PAIA + Seguimiento'!BV72</f>
        <v>0</v>
      </c>
      <c r="AH64" s="100" t="str">
        <f>+'PAIA + Seguimiento'!BW72</f>
        <v>Programado</v>
      </c>
      <c r="AI64" s="100" t="str">
        <f t="shared" si="8"/>
        <v>Si</v>
      </c>
      <c r="AJ64" s="100">
        <f t="shared" si="9"/>
        <v>20</v>
      </c>
      <c r="AK64" s="100">
        <f>+'PAIA + Seguimiento'!BX72</f>
        <v>0</v>
      </c>
      <c r="AL64" s="100">
        <f>+'PAIA + Seguimiento'!BY72</f>
        <v>0</v>
      </c>
      <c r="AM64" s="100">
        <f>+'PAIA + Seguimiento'!CA72</f>
        <v>0</v>
      </c>
    </row>
    <row r="65" spans="1:39" x14ac:dyDescent="0.25">
      <c r="A65" s="100" t="str">
        <f>+'PAIA + Seguimiento'!B73</f>
        <v>Desarrollo Organizacional</v>
      </c>
      <c r="B65" s="100" t="str">
        <f>+'PAIA + Seguimiento'!D73</f>
        <v>Optimizar la gestión de la ADRES a través de la redefinición del modelo de operación basado en procesos y la estructura organizacional, alineados a sus nuevos retos, a la estrategia definida y a las exigencias del entorno y sus grupos de valor</v>
      </c>
      <c r="C65" s="100" t="str">
        <f>+'PAIA + Seguimiento'!F73</f>
        <v>Fortalecimiento del Sistema Integrado de Gestión Institucional (SIGI)</v>
      </c>
      <c r="D65" s="100" t="str">
        <f>+'PAIA + Seguimiento'!G73</f>
        <v xml:space="preserve">Plan Estratégico de Talento Humano implementado </v>
      </c>
      <c r="E65" s="100" t="str">
        <f>+'PAIA + Seguimiento'!I73</f>
        <v>Ejecutar actividades de Seguridad y Salud en el Trabajo</v>
      </c>
      <c r="F65" s="100" t="str">
        <f>+'PAIA + Seguimiento'!K73</f>
        <v>Plan de Trabajo Anual en Seguridad y Salud en el Trabajo (SST) implementado
Batería de Riesgo Psicosocial aplicada.
Estudios de iluminación, ruido y temperatura realizada; elementos ergonómicos suministrados</v>
      </c>
      <c r="G65" s="101">
        <f>+'PAIA + Seguimiento'!N73</f>
        <v>43850</v>
      </c>
      <c r="H65" s="101">
        <f>+'PAIA + Seguimiento'!O73</f>
        <v>44195</v>
      </c>
      <c r="I65" s="102">
        <f t="shared" si="1"/>
        <v>12</v>
      </c>
      <c r="J65" s="103">
        <f>+'PAIA + Seguimiento'!P73</f>
        <v>144555511</v>
      </c>
      <c r="K65" s="102">
        <f>+'PAIA + Seguimiento'!R73</f>
        <v>20</v>
      </c>
      <c r="L65" s="102" t="str">
        <f>+'PAIA + Seguimiento'!AZ73</f>
        <v>Dirección Administrativa y Financiera</v>
      </c>
      <c r="M65" s="102">
        <f t="shared" si="10"/>
        <v>0</v>
      </c>
      <c r="N65" s="100" t="str">
        <f>+'PAIA + Seguimiento'!BC73</f>
        <v>En desarrollo</v>
      </c>
      <c r="O65" s="100">
        <f>+'PAIA + Seguimiento'!BD73</f>
        <v>0</v>
      </c>
      <c r="P65" s="100" t="str">
        <f>+'PAIA + Seguimiento'!BH73</f>
        <v>Programado</v>
      </c>
      <c r="Q65" s="100" t="str">
        <f t="shared" si="2"/>
        <v>No</v>
      </c>
      <c r="R65" s="100" t="str">
        <f t="shared" si="3"/>
        <v/>
      </c>
      <c r="S65" s="100" t="str">
        <f>+'PAIA + Seguimiento'!BI73</f>
        <v>De 23 actividades relacionadas en el Plan de Trabajo Anual en Seguridad y Salud en el Trabajo 2020, publicado en la página web de la Adres, se evidenciaron avances en 12 actividades de la siguiente manera:
*De la fase de "Estructura", se desarrollaron 7 actividades sobre el SG-SST: 1).Divulgación de políticas, 2).Formalización del formato para la medición de objetivos, metas e indicadores, 3).Documentación, implementación y ejecución de las actividades establecidas del SG-SST, 4) Divulgación de los roles y las responsabilidades de SG-SST, 5).Asignación de los recursos para el SG-SST, 6).Acompañamiento al COPASST en su funcionamiento, 7).Definición del plan de capacitación.
*De la fase de "Proceso", se desarrollaron 4 actividades sobre: 1).Aplicación del articulo 16 del anexo técnico "Autoevaluación del SGSST" de la Resolución 0312 de 2019, 2).Ejecutar y realizar seguimiento al plan de trabajo del SG-SST e implementar el plan de acción si se requiere, 3).Investigar todos los accidentes e incidentes de trabajo, así como las enfermedades laborales ocurridas en la Entidad, 4).Documentar los registros de accidentes y enfermedades laborales de la entidad.
*De la fase de "Resultado", se realizó 1 actividad sobre la verificación del porcentaje de cumplimiento del plan de trabajo del SG-SST de la ADRES.
En referencia al Plan Estratégico de Talento Humano publicado, se obtienen avances frente a las acciones necesarias para la contratación de actividades relacionadas con la aplicación de la Batería de Riesgo Psicosocial en la entidad.</v>
      </c>
      <c r="T65" s="100" t="str">
        <f>+'PAIA + Seguimiento'!BJ73</f>
        <v>Ninguno</v>
      </c>
      <c r="U65" s="100" t="str">
        <f>+'PAIA + Seguimiento'!BL73</f>
        <v>Plan de Trabajo Anual en Seguridad y Salud en el Trabajo (SST) desarrollado parcialmente
Batería de Riesgo Psicosocial en estudios previos</v>
      </c>
      <c r="V65" s="100" t="str">
        <f>+'PAIA + Seguimiento'!BM73</f>
        <v>Programado</v>
      </c>
      <c r="W65" s="100" t="str">
        <f t="shared" si="4"/>
        <v>No</v>
      </c>
      <c r="X65" s="100" t="str">
        <f t="shared" si="5"/>
        <v/>
      </c>
      <c r="Y65" s="100">
        <f>+'PAIA + Seguimiento'!BN73</f>
        <v>0</v>
      </c>
      <c r="Z65" s="100">
        <f>+'PAIA + Seguimiento'!BO73</f>
        <v>0</v>
      </c>
      <c r="AA65" s="100">
        <f>+'PAIA + Seguimiento'!BQ73</f>
        <v>0</v>
      </c>
      <c r="AB65" s="100" t="str">
        <f>+'PAIA + Seguimiento'!BR73</f>
        <v>Programado</v>
      </c>
      <c r="AC65" s="100" t="str">
        <f t="shared" si="6"/>
        <v>No</v>
      </c>
      <c r="AD65" s="100" t="str">
        <f t="shared" si="7"/>
        <v/>
      </c>
      <c r="AE65" s="100">
        <f>+'PAIA + Seguimiento'!BS73</f>
        <v>0</v>
      </c>
      <c r="AF65" s="100">
        <f>+'PAIA + Seguimiento'!BT73</f>
        <v>0</v>
      </c>
      <c r="AG65" s="100">
        <f>+'PAIA + Seguimiento'!BV73</f>
        <v>0</v>
      </c>
      <c r="AH65" s="100" t="str">
        <f>+'PAIA + Seguimiento'!BW73</f>
        <v>Programado</v>
      </c>
      <c r="AI65" s="100" t="str">
        <f t="shared" si="8"/>
        <v>Si</v>
      </c>
      <c r="AJ65" s="100">
        <f t="shared" si="9"/>
        <v>20</v>
      </c>
      <c r="AK65" s="100">
        <f>+'PAIA + Seguimiento'!BX73</f>
        <v>0</v>
      </c>
      <c r="AL65" s="100">
        <f>+'PAIA + Seguimiento'!BY73</f>
        <v>0</v>
      </c>
      <c r="AM65" s="100">
        <f>+'PAIA + Seguimiento'!CA73</f>
        <v>0</v>
      </c>
    </row>
    <row r="66" spans="1:39" x14ac:dyDescent="0.25">
      <c r="A66" s="100" t="str">
        <f>+'PAIA + Seguimiento'!B74</f>
        <v>Desarrollo Organizacional</v>
      </c>
      <c r="B66" s="100" t="str">
        <f>+'PAIA + Seguimiento'!D74</f>
        <v>Optimizar la gestión de la ADRES a través de la redefinición del modelo de operación basado en procesos y la estructura organizacional, alineados a sus nuevos retos, a la estrategia definida y a las exigencias del entorno y sus grupos de valor</v>
      </c>
      <c r="C66" s="100" t="str">
        <f>+'PAIA + Seguimiento'!F74</f>
        <v>Fortalecimiento del Sistema Integrado de Gestión Institucional (SIGI)</v>
      </c>
      <c r="D66" s="100" t="str">
        <f>+'PAIA + Seguimiento'!G74</f>
        <v xml:space="preserve">Plan Estratégico de Talento Humano implementado </v>
      </c>
      <c r="E66" s="100" t="str">
        <f>+'PAIA + Seguimiento'!I74</f>
        <v>Realizar seguimiento a las actividades establecidas en los planes de talento humano</v>
      </c>
      <c r="F66" s="100" t="str">
        <f>+'PAIA + Seguimiento'!K74</f>
        <v xml:space="preserve">Documento de seguimiento a:
- Plan Anual de Vacantes
- Plan de Previsión de Recursos Humanos 
- Plan de Trabajo Anual en Seguridad y Salud en el Trabajo (SST)
- Plan Institucional de Capacitación
-Programa de Bienestar Social Laboral y el Plan de Incentivos Institucionales
</v>
      </c>
      <c r="G66" s="101">
        <f>+'PAIA + Seguimiento'!N74</f>
        <v>43864</v>
      </c>
      <c r="H66" s="101">
        <f>+'PAIA + Seguimiento'!O74</f>
        <v>44195</v>
      </c>
      <c r="I66" s="102">
        <f t="shared" si="1"/>
        <v>12</v>
      </c>
      <c r="J66" s="103">
        <f>+'PAIA + Seguimiento'!P74</f>
        <v>0</v>
      </c>
      <c r="K66" s="102">
        <f>+'PAIA + Seguimiento'!R74</f>
        <v>40</v>
      </c>
      <c r="L66" s="102" t="str">
        <f>+'PAIA + Seguimiento'!AZ74</f>
        <v>Dirección Administrativa y Financiera</v>
      </c>
      <c r="M66" s="102">
        <f t="shared" ref="M66:M87" si="11">+IF(N66="Finalizada",K66,0)</f>
        <v>0</v>
      </c>
      <c r="N66" s="100" t="str">
        <f>+'PAIA + Seguimiento'!BC74</f>
        <v>En desarrollo</v>
      </c>
      <c r="O66" s="100">
        <f>+'PAIA + Seguimiento'!BD74</f>
        <v>0</v>
      </c>
      <c r="P66" s="100" t="str">
        <f>+'PAIA + Seguimiento'!BH74</f>
        <v>Programado</v>
      </c>
      <c r="Q66" s="100" t="str">
        <f t="shared" si="2"/>
        <v>No</v>
      </c>
      <c r="R66" s="100" t="str">
        <f t="shared" si="3"/>
        <v/>
      </c>
      <c r="S66" s="100" t="str">
        <f>+'PAIA + Seguimiento'!BI74</f>
        <v>Se evidenciaron avances de las actividades planeadas del documento publicado, en referencia al Plan Estratégico de Talento Humano (PETH) respecto a:_x000D_
*Resultados de los procesos de vinculación conforme el Plan Anual de Vacantes, cumpliendo con la normatividad interna y externa legal vigente._x000D_
*Resultados de los procesos de vinculación conforme el Plan de Previsión de Recursos Humanos, en especial los avances sobre el reporte de la OPEC mediante el sistema de información SIMO de la CNSC._x000D_
*Formalización de una nueva herramienta que permite la identificación y análisis del cumplimiento a las estrategias del PETH, el cual conlleva a la consecución gradual de los impactos previstos del mismo, mediante el registro del formato "GETH-FR61 Seguimiento a las actividades establecidas en los planes de TH". Así mismo, generando soportes sobre el avance para el primer trimestre del año 2020, en cuanto a: i).Seguimiento a los cronogramas de ejecución para las actividades de Bienestar e Inventivos, Capacitaciones y acciones del Sistema General de Seguridad y Salud en el Trabajo; ii).Acciones importantes para el Rediseño Organizacional; iii).Acciones frente a las herramientas del MIPG asociadas al autodiagnóstico de la Gestión del conocimiento e innovación.</v>
      </c>
      <c r="T66" s="100" t="str">
        <f>+'PAIA + Seguimiento'!BJ74</f>
        <v>Ninguno</v>
      </c>
      <c r="U66" s="100" t="str">
        <f>+'PAIA + Seguimiento'!BL74</f>
        <v>Documentos de seguimientos parciales a:_x000D_
- Plan Anual de Vacantes_x000D_
- Plan de Previsión de Recursos Humanos _x000D_
- Plan de Trabajo Anual en Seguridad y Salud en el Trabajo (SST)_x000D_
- Plan Institucional de Capacitación_x000D_
-Programa de Bienestar Social Laboral y el Plan de Incentivos Institucionales_x000D_
-Plan Estratégico de Talento Humano</v>
      </c>
      <c r="V66" s="100" t="str">
        <f>+'PAIA + Seguimiento'!BM74</f>
        <v>Programado</v>
      </c>
      <c r="W66" s="100" t="str">
        <f t="shared" si="4"/>
        <v>No</v>
      </c>
      <c r="X66" s="100" t="str">
        <f t="shared" si="5"/>
        <v/>
      </c>
      <c r="Y66" s="100">
        <f>+'PAIA + Seguimiento'!BN74</f>
        <v>0</v>
      </c>
      <c r="Z66" s="100">
        <f>+'PAIA + Seguimiento'!BO74</f>
        <v>0</v>
      </c>
      <c r="AA66" s="100">
        <f>+'PAIA + Seguimiento'!BQ74</f>
        <v>0</v>
      </c>
      <c r="AB66" s="100" t="str">
        <f>+'PAIA + Seguimiento'!BR74</f>
        <v>Programado</v>
      </c>
      <c r="AC66" s="100" t="str">
        <f t="shared" si="6"/>
        <v>No</v>
      </c>
      <c r="AD66" s="100" t="str">
        <f t="shared" si="7"/>
        <v/>
      </c>
      <c r="AE66" s="100">
        <f>+'PAIA + Seguimiento'!BS74</f>
        <v>0</v>
      </c>
      <c r="AF66" s="100">
        <f>+'PAIA + Seguimiento'!BT74</f>
        <v>0</v>
      </c>
      <c r="AG66" s="100">
        <f>+'PAIA + Seguimiento'!BV74</f>
        <v>0</v>
      </c>
      <c r="AH66" s="100" t="str">
        <f>+'PAIA + Seguimiento'!BW74</f>
        <v>Programado</v>
      </c>
      <c r="AI66" s="100" t="str">
        <f t="shared" si="8"/>
        <v>Si</v>
      </c>
      <c r="AJ66" s="100">
        <f t="shared" si="9"/>
        <v>40</v>
      </c>
      <c r="AK66" s="100">
        <f>+'PAIA + Seguimiento'!BX74</f>
        <v>0</v>
      </c>
      <c r="AL66" s="100">
        <f>+'PAIA + Seguimiento'!BY74</f>
        <v>0</v>
      </c>
      <c r="AM66" s="100">
        <f>+'PAIA + Seguimiento'!CA74</f>
        <v>0</v>
      </c>
    </row>
    <row r="67" spans="1:39" x14ac:dyDescent="0.25">
      <c r="A67" s="100" t="str">
        <f>+'PAIA + Seguimiento'!B75</f>
        <v>Desarrollo Organizacional</v>
      </c>
      <c r="B67" s="100" t="str">
        <f>+'PAIA + Seguimiento'!D75</f>
        <v>Optimizar la gestión de la ADRES a través de la redefinición del modelo de operación basado en procesos y la estructura organizacional, alineados a sus nuevos retos, a la estrategia definida y a las exigencias del entorno y sus grupos de valor</v>
      </c>
      <c r="C67" s="100" t="str">
        <f>+'PAIA + Seguimiento'!F75</f>
        <v>Fortalecimiento del Sistema Integrado de Gestión Institucional (SIGI)</v>
      </c>
      <c r="D67" s="100" t="str">
        <f>+'PAIA + Seguimiento'!G75</f>
        <v>Política para Manejo de Documentos Electrónicos.</v>
      </c>
      <c r="E67" s="100" t="str">
        <f>+'PAIA + Seguimiento'!I75</f>
        <v>Elaboración del documento.</v>
      </c>
      <c r="F67" s="100" t="str">
        <f>+'PAIA + Seguimiento'!K75</f>
        <v>Política Manejo de Documentos Electrónicos Aprobada.</v>
      </c>
      <c r="G67" s="101">
        <f>+'PAIA + Seguimiento'!N75</f>
        <v>44105</v>
      </c>
      <c r="H67" s="101">
        <f>+'PAIA + Seguimiento'!O75</f>
        <v>44195</v>
      </c>
      <c r="I67" s="102">
        <f t="shared" ref="I67:I87" si="12">MONTH(H67)</f>
        <v>12</v>
      </c>
      <c r="J67" s="103">
        <f>+'PAIA + Seguimiento'!P75</f>
        <v>0</v>
      </c>
      <c r="K67" s="102">
        <f>+'PAIA + Seguimiento'!R75</f>
        <v>50</v>
      </c>
      <c r="L67" s="102" t="str">
        <f>+'PAIA + Seguimiento'!AZ75</f>
        <v>Dirección Administrativa y Financiera</v>
      </c>
      <c r="M67" s="102">
        <f t="shared" si="11"/>
        <v>0</v>
      </c>
      <c r="N67" s="100" t="str">
        <f>+'PAIA + Seguimiento'!BC75</f>
        <v>Nueva</v>
      </c>
      <c r="O67" s="100">
        <f>+'PAIA + Seguimiento'!BD75</f>
        <v>0</v>
      </c>
      <c r="P67" s="100" t="str">
        <f>+'PAIA + Seguimiento'!BH75</f>
        <v>No programado</v>
      </c>
      <c r="Q67" s="100" t="str">
        <f t="shared" ref="Q67:Q87" si="13">+IF(I67&lt;=3,"Si","No")</f>
        <v>No</v>
      </c>
      <c r="R67" s="100" t="str">
        <f t="shared" ref="R67:R87" si="14">+IF(Q67="Si",K67,"")</f>
        <v/>
      </c>
      <c r="S67" s="100">
        <f>+'PAIA + Seguimiento'!BI75</f>
        <v>0</v>
      </c>
      <c r="T67" s="100">
        <f>+'PAIA + Seguimiento'!BJ75</f>
        <v>0</v>
      </c>
      <c r="U67" s="100">
        <f>+'PAIA + Seguimiento'!BL75</f>
        <v>0</v>
      </c>
      <c r="V67" s="100" t="str">
        <f>+'PAIA + Seguimiento'!BM75</f>
        <v>No programado</v>
      </c>
      <c r="W67" s="100" t="str">
        <f t="shared" ref="W67:W87" si="15">+IF(AND(I67&gt;3,I67&lt;=6),"Si","No")</f>
        <v>No</v>
      </c>
      <c r="X67" s="100" t="str">
        <f t="shared" ref="X67:X87" si="16">+IF(W67="Si",K67,"")</f>
        <v/>
      </c>
      <c r="Y67" s="100">
        <f>+'PAIA + Seguimiento'!BN75</f>
        <v>0</v>
      </c>
      <c r="Z67" s="100">
        <f>+'PAIA + Seguimiento'!BO75</f>
        <v>0</v>
      </c>
      <c r="AA67" s="100">
        <f>+'PAIA + Seguimiento'!BQ75</f>
        <v>0</v>
      </c>
      <c r="AB67" s="100" t="str">
        <f>+'PAIA + Seguimiento'!BR75</f>
        <v>No programado</v>
      </c>
      <c r="AC67" s="100" t="str">
        <f t="shared" ref="AC67:AC87" si="17">+IF(AND(I67&gt;6,I67&lt;=9),"Si","No")</f>
        <v>No</v>
      </c>
      <c r="AD67" s="100" t="str">
        <f t="shared" ref="AD67:AD87" si="18">+IF(AC67="Si",K67,"")</f>
        <v/>
      </c>
      <c r="AE67" s="100">
        <f>+'PAIA + Seguimiento'!BS75</f>
        <v>0</v>
      </c>
      <c r="AF67" s="100">
        <f>+'PAIA + Seguimiento'!BT75</f>
        <v>0</v>
      </c>
      <c r="AG67" s="100">
        <f>+'PAIA + Seguimiento'!BV75</f>
        <v>0</v>
      </c>
      <c r="AH67" s="100" t="str">
        <f>+'PAIA + Seguimiento'!BW75</f>
        <v>Programado</v>
      </c>
      <c r="AI67" s="100" t="str">
        <f t="shared" ref="AI67:AI87" si="19">+IF(I67&gt;9,"Si","No")</f>
        <v>Si</v>
      </c>
      <c r="AJ67" s="100">
        <f t="shared" ref="AJ67:AJ87" si="20">+IF(AI67="Si",K67,"")</f>
        <v>50</v>
      </c>
      <c r="AK67" s="100">
        <f>+'PAIA + Seguimiento'!BX75</f>
        <v>0</v>
      </c>
      <c r="AL67" s="100">
        <f>+'PAIA + Seguimiento'!BY75</f>
        <v>0</v>
      </c>
      <c r="AM67" s="100">
        <f>+'PAIA + Seguimiento'!CA75</f>
        <v>0</v>
      </c>
    </row>
    <row r="68" spans="1:39" x14ac:dyDescent="0.25">
      <c r="A68" s="100" t="str">
        <f>+'PAIA + Seguimiento'!B76</f>
        <v>Desarrollo Organizacional</v>
      </c>
      <c r="B68" s="100" t="str">
        <f>+'PAIA + Seguimiento'!D76</f>
        <v>Optimizar la gestión de la ADRES a través de la redefinición del modelo de operación basado en procesos y la estructura organizacional, alineados a sus nuevos retos, a la estrategia definida y a las exigencias del entorno y sus grupos de valor</v>
      </c>
      <c r="C68" s="100" t="str">
        <f>+'PAIA + Seguimiento'!F76</f>
        <v>Fortalecimiento del Sistema Integrado de Gestión Institucional (SIGI)</v>
      </c>
      <c r="D68" s="100" t="str">
        <f>+'PAIA + Seguimiento'!G76</f>
        <v>Política para Manejo de Documentos Electrónicos.</v>
      </c>
      <c r="E68" s="100" t="str">
        <f>+'PAIA + Seguimiento'!I76</f>
        <v>Realizar fase de diagnóstico</v>
      </c>
      <c r="F68" s="100" t="str">
        <f>+'PAIA + Seguimiento'!K76</f>
        <v>Informe</v>
      </c>
      <c r="G68" s="101">
        <f>+'PAIA + Seguimiento'!N76</f>
        <v>43891</v>
      </c>
      <c r="H68" s="101">
        <f>+'PAIA + Seguimiento'!O76</f>
        <v>44104</v>
      </c>
      <c r="I68" s="102">
        <f t="shared" si="12"/>
        <v>9</v>
      </c>
      <c r="J68" s="103">
        <f>+'PAIA + Seguimiento'!P76</f>
        <v>0</v>
      </c>
      <c r="K68" s="102">
        <f>+'PAIA + Seguimiento'!R76</f>
        <v>50</v>
      </c>
      <c r="L68" s="102" t="str">
        <f>+'PAIA + Seguimiento'!AZ76</f>
        <v>Dirección Administrativa y Financiera</v>
      </c>
      <c r="M68" s="102">
        <f t="shared" si="11"/>
        <v>0</v>
      </c>
      <c r="N68" s="100" t="str">
        <f>+'PAIA + Seguimiento'!BC76</f>
        <v>En desarrollo</v>
      </c>
      <c r="O68" s="100">
        <f>+'PAIA + Seguimiento'!BD76</f>
        <v>0</v>
      </c>
      <c r="P68" s="100" t="str">
        <f>+'PAIA + Seguimiento'!BH76</f>
        <v>Programado</v>
      </c>
      <c r="Q68" s="100" t="str">
        <f t="shared" si="13"/>
        <v>No</v>
      </c>
      <c r="R68" s="100" t="str">
        <f t="shared" si="14"/>
        <v/>
      </c>
      <c r="S68" s="100" t="str">
        <f>+'PAIA + Seguimiento'!BI76</f>
        <v xml:space="preserve">Siendo esta una actividad programada para el 30 de septiembre de 2020, el avance realizado consiste en la parametrización del ORFEO nuevo sistema de gestión documental de la ADRES, dentro del cual se contempla la creación de expedientes virtuales y manejo electrónico de la documentación. </v>
      </c>
      <c r="T68" s="100" t="str">
        <f>+'PAIA + Seguimiento'!BJ76</f>
        <v>N/A en razón que no es la fecha programada de finalización de la tarea y se han realizado tareas.</v>
      </c>
      <c r="U68" s="100" t="str">
        <f>+'PAIA + Seguimiento'!BL76</f>
        <v>Aun no existe documento alguno referente al tema.</v>
      </c>
      <c r="V68" s="100" t="str">
        <f>+'PAIA + Seguimiento'!BM76</f>
        <v>Programado</v>
      </c>
      <c r="W68" s="100" t="str">
        <f t="shared" si="15"/>
        <v>No</v>
      </c>
      <c r="X68" s="100" t="str">
        <f t="shared" si="16"/>
        <v/>
      </c>
      <c r="Y68" s="100">
        <f>+'PAIA + Seguimiento'!BN76</f>
        <v>0</v>
      </c>
      <c r="Z68" s="100">
        <f>+'PAIA + Seguimiento'!BO76</f>
        <v>0</v>
      </c>
      <c r="AA68" s="100">
        <f>+'PAIA + Seguimiento'!BQ76</f>
        <v>0</v>
      </c>
      <c r="AB68" s="100" t="str">
        <f>+'PAIA + Seguimiento'!BR76</f>
        <v>Programado</v>
      </c>
      <c r="AC68" s="100" t="str">
        <f t="shared" si="17"/>
        <v>Si</v>
      </c>
      <c r="AD68" s="100">
        <f t="shared" si="18"/>
        <v>50</v>
      </c>
      <c r="AE68" s="100">
        <f>+'PAIA + Seguimiento'!BS76</f>
        <v>0</v>
      </c>
      <c r="AF68" s="100">
        <f>+'PAIA + Seguimiento'!BT76</f>
        <v>0</v>
      </c>
      <c r="AG68" s="100">
        <f>+'PAIA + Seguimiento'!BV76</f>
        <v>0</v>
      </c>
      <c r="AH68" s="100" t="str">
        <f>+'PAIA + Seguimiento'!BW76</f>
        <v>No programado</v>
      </c>
      <c r="AI68" s="100" t="str">
        <f t="shared" si="19"/>
        <v>No</v>
      </c>
      <c r="AJ68" s="100" t="str">
        <f t="shared" si="20"/>
        <v/>
      </c>
      <c r="AK68" s="100">
        <f>+'PAIA + Seguimiento'!BX76</f>
        <v>0</v>
      </c>
      <c r="AL68" s="100">
        <f>+'PAIA + Seguimiento'!BY76</f>
        <v>0</v>
      </c>
      <c r="AM68" s="100">
        <f>+'PAIA + Seguimiento'!CA76</f>
        <v>0</v>
      </c>
    </row>
    <row r="69" spans="1:39" x14ac:dyDescent="0.25">
      <c r="A69" s="100" t="str">
        <f>+'PAIA + Seguimiento'!B77</f>
        <v>Desarrollo Organizacional</v>
      </c>
      <c r="B69" s="100" t="str">
        <f>+'PAIA + Seguimiento'!D77</f>
        <v>Optimizar la gestión de la ADRES a través de la redefinición del modelo de operación basado en procesos y la estructura organizacional, alineados a sus nuevos retos, a la estrategia definida y a las exigencias del entorno y sus grupos de valor</v>
      </c>
      <c r="C69" s="100" t="str">
        <f>+'PAIA + Seguimiento'!F77</f>
        <v>Fortalecimiento del Sistema Integrado de Gestión Institucional (SIGI)</v>
      </c>
      <c r="D69" s="100" t="str">
        <f>+'PAIA + Seguimiento'!G77</f>
        <v>SARLAFT Implementado</v>
      </c>
      <c r="E69" s="100" t="str">
        <f>+'PAIA + Seguimiento'!I77</f>
        <v>Actualizar el mapa de riesgos de los procesos misionales</v>
      </c>
      <c r="F69" s="100" t="str">
        <f>+'PAIA + Seguimiento'!K77</f>
        <v>Mapas de riesgos actualizados</v>
      </c>
      <c r="G69" s="101">
        <f>+'PAIA + Seguimiento'!N77</f>
        <v>44104</v>
      </c>
      <c r="H69" s="101">
        <f>+'PAIA + Seguimiento'!O77</f>
        <v>44195</v>
      </c>
      <c r="I69" s="102">
        <f t="shared" si="12"/>
        <v>12</v>
      </c>
      <c r="J69" s="103">
        <f>+'PAIA + Seguimiento'!P77</f>
        <v>0</v>
      </c>
      <c r="K69" s="102">
        <f>+'PAIA + Seguimiento'!R77</f>
        <v>70</v>
      </c>
      <c r="L69" s="102" t="str">
        <f>+'PAIA + Seguimiento'!AZ77</f>
        <v>Oficina Asesora de Planeación y Control de Riesgos</v>
      </c>
      <c r="M69" s="102">
        <f t="shared" si="11"/>
        <v>0</v>
      </c>
      <c r="N69" s="100" t="str">
        <f>+'PAIA + Seguimiento'!BC77</f>
        <v>Nueva</v>
      </c>
      <c r="O69" s="100">
        <f>+'PAIA + Seguimiento'!BD77</f>
        <v>0</v>
      </c>
      <c r="P69" s="100" t="str">
        <f>+'PAIA + Seguimiento'!BH77</f>
        <v>No programado</v>
      </c>
      <c r="Q69" s="100" t="str">
        <f t="shared" si="13"/>
        <v>No</v>
      </c>
      <c r="R69" s="100" t="str">
        <f t="shared" si="14"/>
        <v/>
      </c>
      <c r="S69" s="100">
        <f>+'PAIA + Seguimiento'!BI77</f>
        <v>0</v>
      </c>
      <c r="T69" s="100">
        <f>+'PAIA + Seguimiento'!BJ77</f>
        <v>0</v>
      </c>
      <c r="U69" s="100">
        <f>+'PAIA + Seguimiento'!BL77</f>
        <v>0</v>
      </c>
      <c r="V69" s="100" t="str">
        <f>+'PAIA + Seguimiento'!BM77</f>
        <v>No programado</v>
      </c>
      <c r="W69" s="100" t="str">
        <f t="shared" si="15"/>
        <v>No</v>
      </c>
      <c r="X69" s="100" t="str">
        <f t="shared" si="16"/>
        <v/>
      </c>
      <c r="Y69" s="100">
        <f>+'PAIA + Seguimiento'!BN77</f>
        <v>0</v>
      </c>
      <c r="Z69" s="100">
        <f>+'PAIA + Seguimiento'!BO77</f>
        <v>0</v>
      </c>
      <c r="AA69" s="100">
        <f>+'PAIA + Seguimiento'!BQ77</f>
        <v>0</v>
      </c>
      <c r="AB69" s="100" t="str">
        <f>+'PAIA + Seguimiento'!BR77</f>
        <v>Programado</v>
      </c>
      <c r="AC69" s="100" t="str">
        <f t="shared" si="17"/>
        <v>No</v>
      </c>
      <c r="AD69" s="100" t="str">
        <f t="shared" si="18"/>
        <v/>
      </c>
      <c r="AE69" s="100">
        <f>+'PAIA + Seguimiento'!BS77</f>
        <v>0</v>
      </c>
      <c r="AF69" s="100">
        <f>+'PAIA + Seguimiento'!BT77</f>
        <v>0</v>
      </c>
      <c r="AG69" s="100">
        <f>+'PAIA + Seguimiento'!BV77</f>
        <v>0</v>
      </c>
      <c r="AH69" s="100" t="str">
        <f>+'PAIA + Seguimiento'!BW77</f>
        <v>Programado</v>
      </c>
      <c r="AI69" s="100" t="str">
        <f t="shared" si="19"/>
        <v>Si</v>
      </c>
      <c r="AJ69" s="100">
        <f t="shared" si="20"/>
        <v>70</v>
      </c>
      <c r="AK69" s="100">
        <f>+'PAIA + Seguimiento'!BX77</f>
        <v>0</v>
      </c>
      <c r="AL69" s="100">
        <f>+'PAIA + Seguimiento'!BY77</f>
        <v>0</v>
      </c>
      <c r="AM69" s="100">
        <f>+'PAIA + Seguimiento'!CA77</f>
        <v>0</v>
      </c>
    </row>
    <row r="70" spans="1:39" x14ac:dyDescent="0.25">
      <c r="A70" s="100" t="str">
        <f>+'PAIA + Seguimiento'!B78</f>
        <v>Desarrollo Organizacional</v>
      </c>
      <c r="B70" s="100" t="str">
        <f>+'PAIA + Seguimiento'!D78</f>
        <v>Optimizar la gestión de la ADRES a través de la redefinición del modelo de operación basado en procesos y la estructura organizacional, alineados a sus nuevos retos, a la estrategia definida y a las exigencias del entorno y sus grupos de valor</v>
      </c>
      <c r="C70" s="100" t="str">
        <f>+'PAIA + Seguimiento'!F78</f>
        <v>Fortalecimiento del Sistema Integrado de Gestión Institucional (SIGI)</v>
      </c>
      <c r="D70" s="100" t="str">
        <f>+'PAIA + Seguimiento'!G78</f>
        <v>SARLAFT Implementado</v>
      </c>
      <c r="E70" s="100" t="str">
        <f>+'PAIA + Seguimiento'!I78</f>
        <v>Publicar para consulta ciudadana el mapa de riesgos actualizado.</v>
      </c>
      <c r="F70" s="100" t="str">
        <f>+'PAIA + Seguimiento'!K78</f>
        <v>Mapa de riesgos publicado para consulta ciudadana</v>
      </c>
      <c r="G70" s="101">
        <f>+'PAIA + Seguimiento'!N78</f>
        <v>44104</v>
      </c>
      <c r="H70" s="101">
        <f>+'PAIA + Seguimiento'!O78</f>
        <v>44195</v>
      </c>
      <c r="I70" s="102">
        <f t="shared" si="12"/>
        <v>12</v>
      </c>
      <c r="J70" s="103">
        <f>+'PAIA + Seguimiento'!P78</f>
        <v>0</v>
      </c>
      <c r="K70" s="102">
        <f>+'PAIA + Seguimiento'!R78</f>
        <v>30</v>
      </c>
      <c r="L70" s="102" t="str">
        <f>+'PAIA + Seguimiento'!AZ78</f>
        <v>Oficina Asesora de Planeación y Control de Riesgos</v>
      </c>
      <c r="M70" s="102">
        <f t="shared" si="11"/>
        <v>0</v>
      </c>
      <c r="N70" s="100" t="str">
        <f>+'PAIA + Seguimiento'!BC78</f>
        <v>Nueva</v>
      </c>
      <c r="O70" s="100">
        <f>+'PAIA + Seguimiento'!BD78</f>
        <v>0</v>
      </c>
      <c r="P70" s="100" t="str">
        <f>+'PAIA + Seguimiento'!BH78</f>
        <v>No programado</v>
      </c>
      <c r="Q70" s="100" t="str">
        <f t="shared" si="13"/>
        <v>No</v>
      </c>
      <c r="R70" s="100" t="str">
        <f t="shared" si="14"/>
        <v/>
      </c>
      <c r="S70" s="100">
        <f>+'PAIA + Seguimiento'!BI78</f>
        <v>0</v>
      </c>
      <c r="T70" s="100">
        <f>+'PAIA + Seguimiento'!BJ78</f>
        <v>0</v>
      </c>
      <c r="U70" s="100">
        <f>+'PAIA + Seguimiento'!BL78</f>
        <v>0</v>
      </c>
      <c r="V70" s="100" t="str">
        <f>+'PAIA + Seguimiento'!BM78</f>
        <v>No programado</v>
      </c>
      <c r="W70" s="100" t="str">
        <f t="shared" si="15"/>
        <v>No</v>
      </c>
      <c r="X70" s="100" t="str">
        <f t="shared" si="16"/>
        <v/>
      </c>
      <c r="Y70" s="100">
        <f>+'PAIA + Seguimiento'!BN78</f>
        <v>0</v>
      </c>
      <c r="Z70" s="100">
        <f>+'PAIA + Seguimiento'!BO78</f>
        <v>0</v>
      </c>
      <c r="AA70" s="100">
        <f>+'PAIA + Seguimiento'!BQ78</f>
        <v>0</v>
      </c>
      <c r="AB70" s="100" t="str">
        <f>+'PAIA + Seguimiento'!BR78</f>
        <v>Programado</v>
      </c>
      <c r="AC70" s="100" t="str">
        <f t="shared" si="17"/>
        <v>No</v>
      </c>
      <c r="AD70" s="100" t="str">
        <f t="shared" si="18"/>
        <v/>
      </c>
      <c r="AE70" s="100">
        <f>+'PAIA + Seguimiento'!BS78</f>
        <v>0</v>
      </c>
      <c r="AF70" s="100">
        <f>+'PAIA + Seguimiento'!BT78</f>
        <v>0</v>
      </c>
      <c r="AG70" s="100">
        <f>+'PAIA + Seguimiento'!BV78</f>
        <v>0</v>
      </c>
      <c r="AH70" s="100" t="str">
        <f>+'PAIA + Seguimiento'!BW78</f>
        <v>Programado</v>
      </c>
      <c r="AI70" s="100" t="str">
        <f t="shared" si="19"/>
        <v>Si</v>
      </c>
      <c r="AJ70" s="100">
        <f t="shared" si="20"/>
        <v>30</v>
      </c>
      <c r="AK70" s="100">
        <f>+'PAIA + Seguimiento'!BX78</f>
        <v>0</v>
      </c>
      <c r="AL70" s="100">
        <f>+'PAIA + Seguimiento'!BY78</f>
        <v>0</v>
      </c>
      <c r="AM70" s="100">
        <f>+'PAIA + Seguimiento'!CA78</f>
        <v>0</v>
      </c>
    </row>
    <row r="71" spans="1:39" x14ac:dyDescent="0.25">
      <c r="A71" s="100" t="str">
        <f>+'PAIA + Seguimiento'!B79</f>
        <v>Desarrollo Organizacional</v>
      </c>
      <c r="B71" s="100" t="str">
        <f>+'PAIA + Seguimiento'!D79</f>
        <v>Optimizar la gestión de la ADRES a través de la redefinición del modelo de operación basado en procesos y la estructura organizacional, alineados a sus nuevos retos, a la estrategia definida y a las exigencias del entorno y sus grupos de valor</v>
      </c>
      <c r="C71" s="100" t="str">
        <f>+'PAIA + Seguimiento'!F79</f>
        <v>Fortalecimiento del Sistema Integrado de Gestión Institucional (SIGI)</v>
      </c>
      <c r="D71" s="100" t="str">
        <f>+'PAIA + Seguimiento'!G79</f>
        <v xml:space="preserve">SIGI Implementado </v>
      </c>
      <c r="E71" s="100" t="str">
        <f>+'PAIA + Seguimiento'!I79</f>
        <v>Elaborar el lineamiento para la caracterización de usuarios de la entidad</v>
      </c>
      <c r="F71" s="100" t="str">
        <f>+'PAIA + Seguimiento'!K79</f>
        <v>Lineamiento para la caracterización de usuarios publicado</v>
      </c>
      <c r="G71" s="101">
        <f>+'PAIA + Seguimiento'!N79</f>
        <v>43845</v>
      </c>
      <c r="H71" s="101">
        <f>+'PAIA + Seguimiento'!O79</f>
        <v>43876</v>
      </c>
      <c r="I71" s="102">
        <f t="shared" si="12"/>
        <v>2</v>
      </c>
      <c r="J71" s="103">
        <f>+'PAIA + Seguimiento'!P79</f>
        <v>0</v>
      </c>
      <c r="K71" s="102">
        <f>+'PAIA + Seguimiento'!R79</f>
        <v>50</v>
      </c>
      <c r="L71" s="102" t="str">
        <f>+'PAIA + Seguimiento'!AZ79</f>
        <v>Oficina Asesora de Planeación y Control de Riesgos</v>
      </c>
      <c r="M71" s="102">
        <f t="shared" si="11"/>
        <v>50</v>
      </c>
      <c r="N71" s="100" t="str">
        <f>+'PAIA + Seguimiento'!BC79</f>
        <v>Finalizada</v>
      </c>
      <c r="O71" s="100">
        <f>+'PAIA + Seguimiento'!BD79</f>
        <v>43876</v>
      </c>
      <c r="P71" s="100" t="str">
        <f>+'PAIA + Seguimiento'!BH79</f>
        <v>Programado</v>
      </c>
      <c r="Q71" s="100" t="str">
        <f t="shared" si="13"/>
        <v>Si</v>
      </c>
      <c r="R71" s="100">
        <f t="shared" si="14"/>
        <v>50</v>
      </c>
      <c r="S71" s="100" t="str">
        <f>+'PAIA + Seguimiento'!BI79</f>
        <v>Documento Elaborado y revisado al interior del equipo de la OAPCR</v>
      </c>
      <c r="T71" s="100" t="str">
        <f>+'PAIA + Seguimiento'!BJ79</f>
        <v>Ninguno</v>
      </c>
      <c r="U71" s="100" t="str">
        <f>+'PAIA + Seguimiento'!BL79</f>
        <v>Documento "Lineamiento Caracterización".</v>
      </c>
      <c r="V71" s="100" t="str">
        <f>+'PAIA + Seguimiento'!BM79</f>
        <v>No programado</v>
      </c>
      <c r="W71" s="100" t="str">
        <f t="shared" si="15"/>
        <v>No</v>
      </c>
      <c r="X71" s="100" t="str">
        <f t="shared" si="16"/>
        <v/>
      </c>
      <c r="Y71" s="100">
        <f>+'PAIA + Seguimiento'!BN79</f>
        <v>0</v>
      </c>
      <c r="Z71" s="100">
        <f>+'PAIA + Seguimiento'!BO79</f>
        <v>0</v>
      </c>
      <c r="AA71" s="100">
        <f>+'PAIA + Seguimiento'!BQ79</f>
        <v>0</v>
      </c>
      <c r="AB71" s="100" t="str">
        <f>+'PAIA + Seguimiento'!BR79</f>
        <v>No programado</v>
      </c>
      <c r="AC71" s="100" t="str">
        <f t="shared" si="17"/>
        <v>No</v>
      </c>
      <c r="AD71" s="100" t="str">
        <f t="shared" si="18"/>
        <v/>
      </c>
      <c r="AE71" s="100">
        <f>+'PAIA + Seguimiento'!BS79</f>
        <v>0</v>
      </c>
      <c r="AF71" s="100">
        <f>+'PAIA + Seguimiento'!BT79</f>
        <v>0</v>
      </c>
      <c r="AG71" s="100">
        <f>+'PAIA + Seguimiento'!BV79</f>
        <v>0</v>
      </c>
      <c r="AH71" s="100" t="str">
        <f>+'PAIA + Seguimiento'!BW79</f>
        <v>No programado</v>
      </c>
      <c r="AI71" s="100" t="str">
        <f t="shared" si="19"/>
        <v>No</v>
      </c>
      <c r="AJ71" s="100" t="str">
        <f t="shared" si="20"/>
        <v/>
      </c>
      <c r="AK71" s="100">
        <f>+'PAIA + Seguimiento'!BX79</f>
        <v>0</v>
      </c>
      <c r="AL71" s="100">
        <f>+'PAIA + Seguimiento'!BY79</f>
        <v>0</v>
      </c>
      <c r="AM71" s="100">
        <f>+'PAIA + Seguimiento'!CA79</f>
        <v>0</v>
      </c>
    </row>
    <row r="72" spans="1:39" x14ac:dyDescent="0.25">
      <c r="A72" s="100" t="str">
        <f>+'PAIA + Seguimiento'!B80</f>
        <v>Desarrollo Organizacional</v>
      </c>
      <c r="B72" s="100" t="str">
        <f>+'PAIA + Seguimiento'!D80</f>
        <v>Optimizar la gestión de la ADRES a través de la redefinición del modelo de operación basado en procesos y la estructura organizacional, alineados a sus nuevos retos, a la estrategia definida y a las exigencias del entorno y sus grupos de valor</v>
      </c>
      <c r="C72" s="100" t="str">
        <f>+'PAIA + Seguimiento'!F80</f>
        <v>Fortalecimiento del Sistema Integrado de Gestión Institucional (SIGI)</v>
      </c>
      <c r="D72" s="100" t="str">
        <f>+'PAIA + Seguimiento'!G80</f>
        <v>Sistema de Gestión de PQRSD CRM mejorado</v>
      </c>
      <c r="E72" s="100" t="str">
        <f>+'PAIA + Seguimiento'!I80</f>
        <v>Identificar mejoras al SGCRM y realizar requerimiento técnologico a la DGTIC</v>
      </c>
      <c r="F72" s="100" t="str">
        <f>+'PAIA + Seguimiento'!K80</f>
        <v>Requerimiento realizado y aprobado por la DAF</v>
      </c>
      <c r="G72" s="101">
        <f>+'PAIA + Seguimiento'!N80</f>
        <v>43838</v>
      </c>
      <c r="H72" s="101">
        <f>+'PAIA + Seguimiento'!O80</f>
        <v>44180</v>
      </c>
      <c r="I72" s="102">
        <f t="shared" si="12"/>
        <v>12</v>
      </c>
      <c r="J72" s="103">
        <f>+'PAIA + Seguimiento'!P80</f>
        <v>12138250</v>
      </c>
      <c r="K72" s="102">
        <f>+'PAIA + Seguimiento'!R80</f>
        <v>50</v>
      </c>
      <c r="L72" s="102" t="str">
        <f>+'PAIA + Seguimiento'!AZ80</f>
        <v>Dirección Administrativa y Financiera</v>
      </c>
      <c r="M72" s="102">
        <f t="shared" si="11"/>
        <v>0</v>
      </c>
      <c r="N72" s="100" t="str">
        <f>+'PAIA + Seguimiento'!BC80</f>
        <v>En desarrollo</v>
      </c>
      <c r="O72" s="100">
        <f>+'PAIA + Seguimiento'!BD80</f>
        <v>0</v>
      </c>
      <c r="P72" s="100" t="str">
        <f>+'PAIA + Seguimiento'!BH80</f>
        <v>Programado</v>
      </c>
      <c r="Q72" s="100" t="str">
        <f t="shared" si="13"/>
        <v>No</v>
      </c>
      <c r="R72" s="100" t="str">
        <f t="shared" si="14"/>
        <v/>
      </c>
      <c r="S72" s="100" t="str">
        <f>+'PAIA + Seguimiento'!BI80</f>
        <v>Se remitió a la DGTIC requerimiento para la mejora del formulario web de la entidad y se han realizado solicitudes para mejora de la herramienta fe gestión de PQRS</v>
      </c>
      <c r="T72" s="100" t="str">
        <f>+'PAIA + Seguimiento'!BJ80</f>
        <v>Durante el período no se presentaron impedimentos</v>
      </c>
      <c r="U72" s="100" t="str">
        <f>+'PAIA + Seguimiento'!BL80</f>
        <v>Solicitud mejoras CRM</v>
      </c>
      <c r="V72" s="100" t="str">
        <f>+'PAIA + Seguimiento'!BM80</f>
        <v>Programado</v>
      </c>
      <c r="W72" s="100" t="str">
        <f t="shared" si="15"/>
        <v>No</v>
      </c>
      <c r="X72" s="100" t="str">
        <f t="shared" si="16"/>
        <v/>
      </c>
      <c r="Y72" s="100">
        <f>+'PAIA + Seguimiento'!BN80</f>
        <v>0</v>
      </c>
      <c r="Z72" s="100">
        <f>+'PAIA + Seguimiento'!BO80</f>
        <v>0</v>
      </c>
      <c r="AA72" s="100">
        <f>+'PAIA + Seguimiento'!BQ80</f>
        <v>0</v>
      </c>
      <c r="AB72" s="100" t="str">
        <f>+'PAIA + Seguimiento'!BR80</f>
        <v>Programado</v>
      </c>
      <c r="AC72" s="100" t="str">
        <f t="shared" si="17"/>
        <v>No</v>
      </c>
      <c r="AD72" s="100" t="str">
        <f t="shared" si="18"/>
        <v/>
      </c>
      <c r="AE72" s="100">
        <f>+'PAIA + Seguimiento'!BS80</f>
        <v>0</v>
      </c>
      <c r="AF72" s="100">
        <f>+'PAIA + Seguimiento'!BT80</f>
        <v>0</v>
      </c>
      <c r="AG72" s="100">
        <f>+'PAIA + Seguimiento'!BV80</f>
        <v>0</v>
      </c>
      <c r="AH72" s="100" t="str">
        <f>+'PAIA + Seguimiento'!BW80</f>
        <v>Programado</v>
      </c>
      <c r="AI72" s="100" t="str">
        <f t="shared" si="19"/>
        <v>Si</v>
      </c>
      <c r="AJ72" s="100">
        <f t="shared" si="20"/>
        <v>50</v>
      </c>
      <c r="AK72" s="100">
        <f>+'PAIA + Seguimiento'!BX80</f>
        <v>0</v>
      </c>
      <c r="AL72" s="100">
        <f>+'PAIA + Seguimiento'!BY80</f>
        <v>0</v>
      </c>
      <c r="AM72" s="100">
        <f>+'PAIA + Seguimiento'!CA80</f>
        <v>0</v>
      </c>
    </row>
    <row r="73" spans="1:39" x14ac:dyDescent="0.25">
      <c r="A73" s="100" t="str">
        <f>+'PAIA + Seguimiento'!B81</f>
        <v>Desarrollo Organizacional</v>
      </c>
      <c r="B73" s="100" t="str">
        <f>+'PAIA + Seguimiento'!D81</f>
        <v>Optimizar la gestión de la ADRES a través de la redefinición del modelo de operación basado en procesos y la estructura organizacional, alineados a sus nuevos retos, a la estrategia definida y a las exigencias del entorno y sus grupos de valor</v>
      </c>
      <c r="C73" s="100" t="str">
        <f>+'PAIA + Seguimiento'!F81</f>
        <v>Fortalecimiento del Sistema Integrado de Gestión Institucional (SIGI)</v>
      </c>
      <c r="D73" s="100" t="str">
        <f>+'PAIA + Seguimiento'!G81</f>
        <v>Sistema de Gestión de PQRSD CRM mejorado</v>
      </c>
      <c r="E73" s="100" t="str">
        <f>+'PAIA + Seguimiento'!I81</f>
        <v>Realizar seguimiento a los requerimientos tecnológicos realizados</v>
      </c>
      <c r="F73" s="100" t="str">
        <f>+'PAIA + Seguimiento'!K81</f>
        <v>Reporte de validación de implementación de las mejoras solicitadas.</v>
      </c>
      <c r="G73" s="101">
        <f>+'PAIA + Seguimiento'!N81</f>
        <v>44013</v>
      </c>
      <c r="H73" s="101">
        <f>+'PAIA + Seguimiento'!O81</f>
        <v>44180</v>
      </c>
      <c r="I73" s="102">
        <f t="shared" si="12"/>
        <v>12</v>
      </c>
      <c r="J73" s="103">
        <f>+'PAIA + Seguimiento'!P81</f>
        <v>0</v>
      </c>
      <c r="K73" s="102">
        <f>+'PAIA + Seguimiento'!R81</f>
        <v>50</v>
      </c>
      <c r="L73" s="102" t="str">
        <f>+'PAIA + Seguimiento'!AZ81</f>
        <v>Dirección Administrativa y Financiera</v>
      </c>
      <c r="M73" s="102">
        <f t="shared" si="11"/>
        <v>0</v>
      </c>
      <c r="N73" s="100" t="str">
        <f>+'PAIA + Seguimiento'!BC81</f>
        <v>Nueva</v>
      </c>
      <c r="O73" s="100">
        <f>+'PAIA + Seguimiento'!BD81</f>
        <v>0</v>
      </c>
      <c r="P73" s="100" t="str">
        <f>+'PAIA + Seguimiento'!BH81</f>
        <v>No programado</v>
      </c>
      <c r="Q73" s="100" t="str">
        <f t="shared" si="13"/>
        <v>No</v>
      </c>
      <c r="R73" s="100" t="str">
        <f t="shared" si="14"/>
        <v/>
      </c>
      <c r="S73" s="100">
        <f>+'PAIA + Seguimiento'!BI81</f>
        <v>0</v>
      </c>
      <c r="T73" s="100">
        <f>+'PAIA + Seguimiento'!BJ81</f>
        <v>0</v>
      </c>
      <c r="U73" s="100">
        <f>+'PAIA + Seguimiento'!BL81</f>
        <v>0</v>
      </c>
      <c r="V73" s="100" t="str">
        <f>+'PAIA + Seguimiento'!BM81</f>
        <v>No programado</v>
      </c>
      <c r="W73" s="100" t="str">
        <f t="shared" si="15"/>
        <v>No</v>
      </c>
      <c r="X73" s="100" t="str">
        <f t="shared" si="16"/>
        <v/>
      </c>
      <c r="Y73" s="100">
        <f>+'PAIA + Seguimiento'!BN81</f>
        <v>0</v>
      </c>
      <c r="Z73" s="100">
        <f>+'PAIA + Seguimiento'!BO81</f>
        <v>0</v>
      </c>
      <c r="AA73" s="100">
        <f>+'PAIA + Seguimiento'!BQ81</f>
        <v>0</v>
      </c>
      <c r="AB73" s="100" t="str">
        <f>+'PAIA + Seguimiento'!BR81</f>
        <v>Programado</v>
      </c>
      <c r="AC73" s="100" t="str">
        <f t="shared" si="17"/>
        <v>No</v>
      </c>
      <c r="AD73" s="100" t="str">
        <f t="shared" si="18"/>
        <v/>
      </c>
      <c r="AE73" s="100">
        <f>+'PAIA + Seguimiento'!BS81</f>
        <v>0</v>
      </c>
      <c r="AF73" s="100">
        <f>+'PAIA + Seguimiento'!BT81</f>
        <v>0</v>
      </c>
      <c r="AG73" s="100">
        <f>+'PAIA + Seguimiento'!BV81</f>
        <v>0</v>
      </c>
      <c r="AH73" s="100" t="str">
        <f>+'PAIA + Seguimiento'!BW81</f>
        <v>Programado</v>
      </c>
      <c r="AI73" s="100" t="str">
        <f t="shared" si="19"/>
        <v>Si</v>
      </c>
      <c r="AJ73" s="100">
        <f t="shared" si="20"/>
        <v>50</v>
      </c>
      <c r="AK73" s="100">
        <f>+'PAIA + Seguimiento'!BX81</f>
        <v>0</v>
      </c>
      <c r="AL73" s="100">
        <f>+'PAIA + Seguimiento'!BY81</f>
        <v>0</v>
      </c>
      <c r="AM73" s="100">
        <f>+'PAIA + Seguimiento'!CA81</f>
        <v>0</v>
      </c>
    </row>
    <row r="74" spans="1:39" x14ac:dyDescent="0.25">
      <c r="A74" s="100" t="str">
        <f>+'PAIA + Seguimiento'!B82</f>
        <v>Desarrollo Organizacional</v>
      </c>
      <c r="B74" s="100" t="str">
        <f>+'PAIA + Seguimiento'!D82</f>
        <v>Optimizar la gestión de la ADRES a través de la redefinición del modelo de operación basado en procesos y la estructura organizacional, alineados a sus nuevos retos, a la estrategia definida y a las exigencias del entorno y sus grupos de valor</v>
      </c>
      <c r="C74" s="100" t="str">
        <f>+'PAIA + Seguimiento'!F82</f>
        <v>Fortalecimiento del Sistema Integrado de Gestión Institucional (SIGI)</v>
      </c>
      <c r="D74" s="100" t="str">
        <f>+'PAIA + Seguimiento'!G82</f>
        <v xml:space="preserve">Sistema de Gestión Documental ORFEO. </v>
      </c>
      <c r="E74" s="100" t="str">
        <f>+'PAIA + Seguimiento'!I82</f>
        <v>Acompañamiento fase I de la implementación.</v>
      </c>
      <c r="F74" s="100" t="str">
        <f>+'PAIA + Seguimiento'!K82</f>
        <v>Sera aportado por la OTIC y consiste en el manual técnico de la solución, versión que contendrá únicamente el detalle de la infraestructura a instalar.</v>
      </c>
      <c r="G74" s="101">
        <f>+'PAIA + Seguimiento'!N82</f>
        <v>43862</v>
      </c>
      <c r="H74" s="101">
        <f>+'PAIA + Seguimiento'!O82</f>
        <v>43920</v>
      </c>
      <c r="I74" s="102">
        <f t="shared" si="12"/>
        <v>3</v>
      </c>
      <c r="J74" s="103">
        <f>+'PAIA + Seguimiento'!P82</f>
        <v>0</v>
      </c>
      <c r="K74" s="102">
        <f>+'PAIA + Seguimiento'!R82</f>
        <v>50</v>
      </c>
      <c r="L74" s="102" t="str">
        <f>+'PAIA + Seguimiento'!AZ82</f>
        <v>Dirección Administrativa y Financiera</v>
      </c>
      <c r="M74" s="102">
        <f t="shared" si="11"/>
        <v>50</v>
      </c>
      <c r="N74" s="100" t="str">
        <f>+'PAIA + Seguimiento'!BC82</f>
        <v>Finalizada</v>
      </c>
      <c r="O74" s="100">
        <f>+'PAIA + Seguimiento'!BD82</f>
        <v>43917</v>
      </c>
      <c r="P74" s="100" t="str">
        <f>+'PAIA + Seguimiento'!BH82</f>
        <v>Programado</v>
      </c>
      <c r="Q74" s="100" t="str">
        <f t="shared" si="13"/>
        <v>Si</v>
      </c>
      <c r="R74" s="100">
        <f t="shared" si="14"/>
        <v>50</v>
      </c>
      <c r="S74" s="100" t="str">
        <f>+'PAIA + Seguimiento'!BI82</f>
        <v>Se realiza el acompañamiento y desarrollo de las actividades requeridas en la Fase I - Levantamiento y Análisis de la Información</v>
      </c>
      <c r="T74" s="100" t="str">
        <f>+'PAIA + Seguimiento'!BJ82</f>
        <v>Sin impedimentos</v>
      </c>
      <c r="U74" s="100" t="str">
        <f>+'PAIA + Seguimiento'!BL82</f>
        <v>Manual Técnico con el detalle de la infraestructura a instalar</v>
      </c>
      <c r="V74" s="100" t="str">
        <f>+'PAIA + Seguimiento'!BM82</f>
        <v>No programado</v>
      </c>
      <c r="W74" s="100" t="str">
        <f t="shared" si="15"/>
        <v>No</v>
      </c>
      <c r="X74" s="100" t="str">
        <f t="shared" si="16"/>
        <v/>
      </c>
      <c r="Y74" s="100">
        <f>+'PAIA + Seguimiento'!BN82</f>
        <v>0</v>
      </c>
      <c r="Z74" s="100">
        <f>+'PAIA + Seguimiento'!BO82</f>
        <v>0</v>
      </c>
      <c r="AA74" s="100">
        <f>+'PAIA + Seguimiento'!BQ82</f>
        <v>0</v>
      </c>
      <c r="AB74" s="100" t="str">
        <f>+'PAIA + Seguimiento'!BR82</f>
        <v>No programado</v>
      </c>
      <c r="AC74" s="100" t="str">
        <f t="shared" si="17"/>
        <v>No</v>
      </c>
      <c r="AD74" s="100" t="str">
        <f t="shared" si="18"/>
        <v/>
      </c>
      <c r="AE74" s="100">
        <f>+'PAIA + Seguimiento'!BS82</f>
        <v>0</v>
      </c>
      <c r="AF74" s="100">
        <f>+'PAIA + Seguimiento'!BT82</f>
        <v>0</v>
      </c>
      <c r="AG74" s="100">
        <f>+'PAIA + Seguimiento'!BV82</f>
        <v>0</v>
      </c>
      <c r="AH74" s="100" t="str">
        <f>+'PAIA + Seguimiento'!BW82</f>
        <v>No programado</v>
      </c>
      <c r="AI74" s="100" t="str">
        <f t="shared" si="19"/>
        <v>No</v>
      </c>
      <c r="AJ74" s="100" t="str">
        <f t="shared" si="20"/>
        <v/>
      </c>
      <c r="AK74" s="100">
        <f>+'PAIA + Seguimiento'!BX82</f>
        <v>0</v>
      </c>
      <c r="AL74" s="100">
        <f>+'PAIA + Seguimiento'!BY82</f>
        <v>0</v>
      </c>
      <c r="AM74" s="100">
        <f>+'PAIA + Seguimiento'!CA82</f>
        <v>0</v>
      </c>
    </row>
    <row r="75" spans="1:39" x14ac:dyDescent="0.25">
      <c r="A75" s="100" t="str">
        <f>+'PAIA + Seguimiento'!B83</f>
        <v>Desarrollo Organizacional</v>
      </c>
      <c r="B75" s="100" t="str">
        <f>+'PAIA + Seguimiento'!D83</f>
        <v>Optimizar la gestión de la ADRES a través de la redefinición del modelo de operación basado en procesos y la estructura organizacional, alineados a sus nuevos retos, a la estrategia definida y a las exigencias del entorno y sus grupos de valor</v>
      </c>
      <c r="C75" s="100" t="str">
        <f>+'PAIA + Seguimiento'!F83</f>
        <v>Fortalecimiento del Sistema Integrado de Gestión Institucional (SIGI)</v>
      </c>
      <c r="D75" s="100" t="str">
        <f>+'PAIA + Seguimiento'!G83</f>
        <v xml:space="preserve">Sistema de Gestión Documental ORFEO. </v>
      </c>
      <c r="E75" s="100" t="str">
        <f>+'PAIA + Seguimiento'!I83</f>
        <v>Acompañamiento fase II de la implementación.</v>
      </c>
      <c r="F75" s="100" t="str">
        <f>+'PAIA + Seguimiento'!K83</f>
        <v>Sera aportado por la OTIC y * Informe de flujo de la funcionalidad aprobada por parte la Entidad
* Plan de pruebas con los respectivos casos de prueba y resultado de estas.
* Manual Técnico actualizado, con la información de configuración y procedimientos para el servidor</v>
      </c>
      <c r="G75" s="101">
        <f>+'PAIA + Seguimiento'!N83</f>
        <v>43922</v>
      </c>
      <c r="H75" s="101">
        <f>+'PAIA + Seguimiento'!O83</f>
        <v>44104</v>
      </c>
      <c r="I75" s="102">
        <f t="shared" si="12"/>
        <v>9</v>
      </c>
      <c r="J75" s="103">
        <f>+'PAIA + Seguimiento'!P83</f>
        <v>0</v>
      </c>
      <c r="K75" s="102">
        <f>+'PAIA + Seguimiento'!R83</f>
        <v>50</v>
      </c>
      <c r="L75" s="102" t="str">
        <f>+'PAIA + Seguimiento'!AZ83</f>
        <v>Dirección Administrativa y Financiera</v>
      </c>
      <c r="M75" s="102">
        <f t="shared" si="11"/>
        <v>0</v>
      </c>
      <c r="N75" s="100" t="str">
        <f>+'PAIA + Seguimiento'!BC83</f>
        <v>Nueva</v>
      </c>
      <c r="O75" s="100">
        <f>+'PAIA + Seguimiento'!BD83</f>
        <v>0</v>
      </c>
      <c r="P75" s="100" t="str">
        <f>+'PAIA + Seguimiento'!BH83</f>
        <v>No programado</v>
      </c>
      <c r="Q75" s="100" t="str">
        <f t="shared" si="13"/>
        <v>No</v>
      </c>
      <c r="R75" s="100" t="str">
        <f t="shared" si="14"/>
        <v/>
      </c>
      <c r="S75" s="100">
        <f>+'PAIA + Seguimiento'!BI83</f>
        <v>0</v>
      </c>
      <c r="T75" s="100">
        <f>+'PAIA + Seguimiento'!BJ83</f>
        <v>0</v>
      </c>
      <c r="U75" s="100">
        <f>+'PAIA + Seguimiento'!BL83</f>
        <v>0</v>
      </c>
      <c r="V75" s="100" t="str">
        <f>+'PAIA + Seguimiento'!BM83</f>
        <v>Programado</v>
      </c>
      <c r="W75" s="100" t="str">
        <f t="shared" si="15"/>
        <v>No</v>
      </c>
      <c r="X75" s="100" t="str">
        <f t="shared" si="16"/>
        <v/>
      </c>
      <c r="Y75" s="100">
        <f>+'PAIA + Seguimiento'!BN83</f>
        <v>0</v>
      </c>
      <c r="Z75" s="100">
        <f>+'PAIA + Seguimiento'!BO83</f>
        <v>0</v>
      </c>
      <c r="AA75" s="100">
        <f>+'PAIA + Seguimiento'!BQ83</f>
        <v>0</v>
      </c>
      <c r="AB75" s="100" t="str">
        <f>+'PAIA + Seguimiento'!BR83</f>
        <v>Programado</v>
      </c>
      <c r="AC75" s="100" t="str">
        <f t="shared" si="17"/>
        <v>Si</v>
      </c>
      <c r="AD75" s="100">
        <f t="shared" si="18"/>
        <v>50</v>
      </c>
      <c r="AE75" s="100">
        <f>+'PAIA + Seguimiento'!BS83</f>
        <v>0</v>
      </c>
      <c r="AF75" s="100">
        <f>+'PAIA + Seguimiento'!BT83</f>
        <v>0</v>
      </c>
      <c r="AG75" s="100">
        <f>+'PAIA + Seguimiento'!BV83</f>
        <v>0</v>
      </c>
      <c r="AH75" s="100" t="str">
        <f>+'PAIA + Seguimiento'!BW83</f>
        <v>No programado</v>
      </c>
      <c r="AI75" s="100" t="str">
        <f t="shared" si="19"/>
        <v>No</v>
      </c>
      <c r="AJ75" s="100" t="str">
        <f t="shared" si="20"/>
        <v/>
      </c>
      <c r="AK75" s="100">
        <f>+'PAIA + Seguimiento'!BX83</f>
        <v>0</v>
      </c>
      <c r="AL75" s="100">
        <f>+'PAIA + Seguimiento'!BY83</f>
        <v>0</v>
      </c>
      <c r="AM75" s="100">
        <f>+'PAIA + Seguimiento'!CA83</f>
        <v>0</v>
      </c>
    </row>
    <row r="76" spans="1:39" x14ac:dyDescent="0.25">
      <c r="A76" s="100" t="str">
        <f>+'PAIA + Seguimiento'!B84</f>
        <v>Desarrollo Organizacional</v>
      </c>
      <c r="B76" s="100" t="str">
        <f>+'PAIA + Seguimiento'!D84</f>
        <v>Optimizar la gestión de la ADRES a través de la redefinición del modelo de operación basado en procesos y la estructura organizacional, alineados a sus nuevos retos, a la estrategia definida y a las exigencias del entorno y sus grupos de valor</v>
      </c>
      <c r="C76" s="100" t="str">
        <f>+'PAIA + Seguimiento'!F84</f>
        <v>Fortalecimiento del Sistema Integrado de Gestión Institucional (SIGI)</v>
      </c>
      <c r="D76" s="100" t="str">
        <f>+'PAIA + Seguimiento'!G84</f>
        <v>Sistema de soporte para el SIGI implementado</v>
      </c>
      <c r="E76" s="100" t="str">
        <f>+'PAIA + Seguimiento'!I84</f>
        <v xml:space="preserve">De acuerdo con el requerimiento identificado y el contrato suscrito, recibir y paramatrizar el aplicativo y ponerlo en operación. </v>
      </c>
      <c r="F76" s="100" t="str">
        <f>+'PAIA + Seguimiento'!K84</f>
        <v>SIGI Implementado</v>
      </c>
      <c r="G76" s="101">
        <f>+'PAIA + Seguimiento'!N84</f>
        <v>43862</v>
      </c>
      <c r="H76" s="101">
        <f>+'PAIA + Seguimiento'!O84</f>
        <v>44027</v>
      </c>
      <c r="I76" s="102">
        <f t="shared" si="12"/>
        <v>7</v>
      </c>
      <c r="J76" s="103">
        <f>+'PAIA + Seguimiento'!P84</f>
        <v>60000000</v>
      </c>
      <c r="K76" s="102">
        <f>+'PAIA + Seguimiento'!R84</f>
        <v>100</v>
      </c>
      <c r="L76" s="102" t="str">
        <f>+'PAIA + Seguimiento'!AZ84</f>
        <v>Oficina Asesora de Planeación y Control de Riesgos</v>
      </c>
      <c r="M76" s="102">
        <f t="shared" si="11"/>
        <v>0</v>
      </c>
      <c r="N76" s="100" t="str">
        <f>+'PAIA + Seguimiento'!BC84</f>
        <v>En desarrollo</v>
      </c>
      <c r="O76" s="100">
        <f>+'PAIA + Seguimiento'!BD84</f>
        <v>0</v>
      </c>
      <c r="P76" s="100" t="str">
        <f>+'PAIA + Seguimiento'!BH84</f>
        <v>Programado</v>
      </c>
      <c r="Q76" s="100" t="str">
        <f t="shared" si="13"/>
        <v>No</v>
      </c>
      <c r="R76" s="100" t="str">
        <f t="shared" si="14"/>
        <v/>
      </c>
      <c r="S76" s="100" t="str">
        <f>+'PAIA + Seguimiento'!BI84</f>
        <v>Se adelantan los estudios previos para realizar la contratación directa del aplicativo SVE con el proveedor Pensemos S.A</v>
      </c>
      <c r="T76" s="100" t="str">
        <f>+'PAIA + Seguimiento'!BJ84</f>
        <v>Dificultades en al definición del tipo de proceso que se debe llevar a cabo, teniendo en cuenta que en primera medida se había definido una selección abreviada, pero los proponentes no cumplian con la totalidad de requisitos técnicos que se solicitaban</v>
      </c>
      <c r="U76" s="100" t="str">
        <f>+'PAIA + Seguimiento'!BL84</f>
        <v>0. Estudio previo contratación directa
1. Anexo 1 - Especificaciones técnicas
2. Anexo 2 Análisis_del_Sector-Estudio_de_Mercado
3. Compración ofertas_2020</v>
      </c>
      <c r="V76" s="100" t="str">
        <f>+'PAIA + Seguimiento'!BM84</f>
        <v>Programado</v>
      </c>
      <c r="W76" s="100" t="str">
        <f t="shared" si="15"/>
        <v>No</v>
      </c>
      <c r="X76" s="100" t="str">
        <f t="shared" si="16"/>
        <v/>
      </c>
      <c r="Y76" s="100">
        <f>+'PAIA + Seguimiento'!BN84</f>
        <v>0</v>
      </c>
      <c r="Z76" s="100">
        <f>+'PAIA + Seguimiento'!BO84</f>
        <v>0</v>
      </c>
      <c r="AA76" s="100">
        <f>+'PAIA + Seguimiento'!BQ84</f>
        <v>0</v>
      </c>
      <c r="AB76" s="100" t="str">
        <f>+'PAIA + Seguimiento'!BR84</f>
        <v>Programado</v>
      </c>
      <c r="AC76" s="100" t="str">
        <f t="shared" si="17"/>
        <v>Si</v>
      </c>
      <c r="AD76" s="100">
        <f t="shared" si="18"/>
        <v>100</v>
      </c>
      <c r="AE76" s="100">
        <f>+'PAIA + Seguimiento'!BS84</f>
        <v>0</v>
      </c>
      <c r="AF76" s="100">
        <f>+'PAIA + Seguimiento'!BT84</f>
        <v>0</v>
      </c>
      <c r="AG76" s="100">
        <f>+'PAIA + Seguimiento'!BV84</f>
        <v>0</v>
      </c>
      <c r="AH76" s="100" t="str">
        <f>+'PAIA + Seguimiento'!BW84</f>
        <v>No programado</v>
      </c>
      <c r="AI76" s="100" t="str">
        <f t="shared" si="19"/>
        <v>No</v>
      </c>
      <c r="AJ76" s="100" t="str">
        <f t="shared" si="20"/>
        <v/>
      </c>
      <c r="AK76" s="100">
        <f>+'PAIA + Seguimiento'!BX84</f>
        <v>0</v>
      </c>
      <c r="AL76" s="100">
        <f>+'PAIA + Seguimiento'!BY84</f>
        <v>0</v>
      </c>
      <c r="AM76" s="100">
        <f>+'PAIA + Seguimiento'!CA84</f>
        <v>0</v>
      </c>
    </row>
    <row r="77" spans="1:39" x14ac:dyDescent="0.25">
      <c r="A77" s="100" t="str">
        <f>+'PAIA + Seguimiento'!B85</f>
        <v>Desarrollo Organizacional</v>
      </c>
      <c r="B77" s="100" t="str">
        <f>+'PAIA + Seguimiento'!D85</f>
        <v>Optimizar la gestión de la ADRES a través de la redefinición del modelo de operación basado en procesos y la estructura organizacional, alineados a sus nuevos retos, a la estrategia definida y a las exigencias del entorno y sus grupos de valor</v>
      </c>
      <c r="C77" s="100" t="str">
        <f>+'PAIA + Seguimiento'!F85</f>
        <v>Fortalecimiento del Sistema Integrado de Gestión Institucional (SIGI)</v>
      </c>
      <c r="D77" s="100" t="str">
        <f>+'PAIA + Seguimiento'!G85</f>
        <v>Tablas de Retención Documental-TRD, presentadas al Archivo General de la Nación AGN para convalidación.</v>
      </c>
      <c r="E77" s="100" t="str">
        <f>+'PAIA + Seguimiento'!I85</f>
        <v>Entregar al AGN las TRD a Convalidar</v>
      </c>
      <c r="F77" s="100" t="str">
        <f>+'PAIA + Seguimiento'!K85</f>
        <v>Oficio entrega TRD al Archivo General de la Nación - AGN.</v>
      </c>
      <c r="G77" s="101">
        <f>+'PAIA + Seguimiento'!N85</f>
        <v>44013</v>
      </c>
      <c r="H77" s="101">
        <f>+'PAIA + Seguimiento'!O85</f>
        <v>44104</v>
      </c>
      <c r="I77" s="102">
        <f t="shared" si="12"/>
        <v>9</v>
      </c>
      <c r="J77" s="103">
        <f>+'PAIA + Seguimiento'!P85</f>
        <v>0</v>
      </c>
      <c r="K77" s="102">
        <f>+'PAIA + Seguimiento'!R85</f>
        <v>40</v>
      </c>
      <c r="L77" s="102" t="str">
        <f>+'PAIA + Seguimiento'!AZ85</f>
        <v>Dirección Administrativa y Financiera</v>
      </c>
      <c r="M77" s="102">
        <f t="shared" si="11"/>
        <v>0</v>
      </c>
      <c r="N77" s="100" t="str">
        <f>+'PAIA + Seguimiento'!BC85</f>
        <v>Nueva</v>
      </c>
      <c r="O77" s="100">
        <f>+'PAIA + Seguimiento'!BD85</f>
        <v>0</v>
      </c>
      <c r="P77" s="100" t="str">
        <f>+'PAIA + Seguimiento'!BH85</f>
        <v>No programado</v>
      </c>
      <c r="Q77" s="100" t="str">
        <f t="shared" si="13"/>
        <v>No</v>
      </c>
      <c r="R77" s="100" t="str">
        <f t="shared" si="14"/>
        <v/>
      </c>
      <c r="S77" s="100">
        <f>+'PAIA + Seguimiento'!BI85</f>
        <v>0</v>
      </c>
      <c r="T77" s="100">
        <f>+'PAIA + Seguimiento'!BJ85</f>
        <v>0</v>
      </c>
      <c r="U77" s="100">
        <f>+'PAIA + Seguimiento'!BL85</f>
        <v>0</v>
      </c>
      <c r="V77" s="100" t="str">
        <f>+'PAIA + Seguimiento'!BM85</f>
        <v>No programado</v>
      </c>
      <c r="W77" s="100" t="str">
        <f t="shared" si="15"/>
        <v>No</v>
      </c>
      <c r="X77" s="100" t="str">
        <f t="shared" si="16"/>
        <v/>
      </c>
      <c r="Y77" s="100">
        <f>+'PAIA + Seguimiento'!BN85</f>
        <v>0</v>
      </c>
      <c r="Z77" s="100">
        <f>+'PAIA + Seguimiento'!BO85</f>
        <v>0</v>
      </c>
      <c r="AA77" s="100">
        <f>+'PAIA + Seguimiento'!BQ85</f>
        <v>0</v>
      </c>
      <c r="AB77" s="100" t="str">
        <f>+'PAIA + Seguimiento'!BR85</f>
        <v>Programado</v>
      </c>
      <c r="AC77" s="100" t="str">
        <f t="shared" si="17"/>
        <v>Si</v>
      </c>
      <c r="AD77" s="100">
        <f t="shared" si="18"/>
        <v>40</v>
      </c>
      <c r="AE77" s="100">
        <f>+'PAIA + Seguimiento'!BS85</f>
        <v>0</v>
      </c>
      <c r="AF77" s="100">
        <f>+'PAIA + Seguimiento'!BT85</f>
        <v>0</v>
      </c>
      <c r="AG77" s="100">
        <f>+'PAIA + Seguimiento'!BV85</f>
        <v>0</v>
      </c>
      <c r="AH77" s="100" t="str">
        <f>+'PAIA + Seguimiento'!BW85</f>
        <v>No programado</v>
      </c>
      <c r="AI77" s="100" t="str">
        <f t="shared" si="19"/>
        <v>No</v>
      </c>
      <c r="AJ77" s="100" t="str">
        <f t="shared" si="20"/>
        <v/>
      </c>
      <c r="AK77" s="100">
        <f>+'PAIA + Seguimiento'!BX85</f>
        <v>0</v>
      </c>
      <c r="AL77" s="100">
        <f>+'PAIA + Seguimiento'!BY85</f>
        <v>0</v>
      </c>
      <c r="AM77" s="100">
        <f>+'PAIA + Seguimiento'!CA85</f>
        <v>0</v>
      </c>
    </row>
    <row r="78" spans="1:39" x14ac:dyDescent="0.25">
      <c r="A78" s="100" t="str">
        <f>+'PAIA + Seguimiento'!B86</f>
        <v>Desarrollo Organizacional</v>
      </c>
      <c r="B78" s="100" t="str">
        <f>+'PAIA + Seguimiento'!D86</f>
        <v>Optimizar la gestión de la ADRES a través de la redefinición del modelo de operación basado en procesos y la estructura organizacional, alineados a sus nuevos retos, a la estrategia definida y a las exigencias del entorno y sus grupos de valor</v>
      </c>
      <c r="C78" s="100" t="str">
        <f>+'PAIA + Seguimiento'!F86</f>
        <v>Fortalecimiento del Sistema Integrado de Gestión Institucional (SIGI)</v>
      </c>
      <c r="D78" s="100" t="str">
        <f>+'PAIA + Seguimiento'!G86</f>
        <v>Tablas de Retención Documental-TRD, presentadas al Archivo General de la Nación AGN para convalidación.</v>
      </c>
      <c r="E78" s="100" t="str">
        <f>+'PAIA + Seguimiento'!I86</f>
        <v>Preparar la documentación necesaria para la presentación ante el Comité Institucional de Gestión y Desempeño de las TRD a remitir al AGN.</v>
      </c>
      <c r="F78" s="100" t="str">
        <f>+'PAIA + Seguimiento'!K86</f>
        <v>TRD firmadas, presentación comité</v>
      </c>
      <c r="G78" s="101">
        <f>+'PAIA + Seguimiento'!N86</f>
        <v>43922</v>
      </c>
      <c r="H78" s="101">
        <f>+'PAIA + Seguimiento'!O86</f>
        <v>43981</v>
      </c>
      <c r="I78" s="102">
        <f t="shared" si="12"/>
        <v>5</v>
      </c>
      <c r="J78" s="103">
        <f>+'PAIA + Seguimiento'!P86</f>
        <v>0</v>
      </c>
      <c r="K78" s="102">
        <f>+'PAIA + Seguimiento'!R86</f>
        <v>30</v>
      </c>
      <c r="L78" s="102" t="str">
        <f>+'PAIA + Seguimiento'!AZ86</f>
        <v>Dirección Administrativa y Financiera</v>
      </c>
      <c r="M78" s="102">
        <f t="shared" si="11"/>
        <v>0</v>
      </c>
      <c r="N78" s="100" t="str">
        <f>+'PAIA + Seguimiento'!BC86</f>
        <v>Nueva</v>
      </c>
      <c r="O78" s="100">
        <f>+'PAIA + Seguimiento'!BD86</f>
        <v>0</v>
      </c>
      <c r="P78" s="100" t="str">
        <f>+'PAIA + Seguimiento'!BH86</f>
        <v>No programado</v>
      </c>
      <c r="Q78" s="100" t="str">
        <f t="shared" si="13"/>
        <v>No</v>
      </c>
      <c r="R78" s="100" t="str">
        <f t="shared" si="14"/>
        <v/>
      </c>
      <c r="S78" s="100">
        <f>+'PAIA + Seguimiento'!BI86</f>
        <v>0</v>
      </c>
      <c r="T78" s="100">
        <f>+'PAIA + Seguimiento'!BJ86</f>
        <v>0</v>
      </c>
      <c r="U78" s="100">
        <f>+'PAIA + Seguimiento'!BL86</f>
        <v>0</v>
      </c>
      <c r="V78" s="100" t="str">
        <f>+'PAIA + Seguimiento'!BM86</f>
        <v>Programado</v>
      </c>
      <c r="W78" s="100" t="str">
        <f t="shared" si="15"/>
        <v>Si</v>
      </c>
      <c r="X78" s="100">
        <f t="shared" si="16"/>
        <v>30</v>
      </c>
      <c r="Y78" s="100">
        <f>+'PAIA + Seguimiento'!BN86</f>
        <v>0</v>
      </c>
      <c r="Z78" s="100">
        <f>+'PAIA + Seguimiento'!BO86</f>
        <v>0</v>
      </c>
      <c r="AA78" s="100">
        <f>+'PAIA + Seguimiento'!BQ86</f>
        <v>0</v>
      </c>
      <c r="AB78" s="100" t="str">
        <f>+'PAIA + Seguimiento'!BR86</f>
        <v>No programado</v>
      </c>
      <c r="AC78" s="100" t="str">
        <f t="shared" si="17"/>
        <v>No</v>
      </c>
      <c r="AD78" s="100" t="str">
        <f t="shared" si="18"/>
        <v/>
      </c>
      <c r="AE78" s="100">
        <f>+'PAIA + Seguimiento'!BS86</f>
        <v>0</v>
      </c>
      <c r="AF78" s="100">
        <f>+'PAIA + Seguimiento'!BT86</f>
        <v>0</v>
      </c>
      <c r="AG78" s="100">
        <f>+'PAIA + Seguimiento'!BV86</f>
        <v>0</v>
      </c>
      <c r="AH78" s="100" t="str">
        <f>+'PAIA + Seguimiento'!BW86</f>
        <v>No programado</v>
      </c>
      <c r="AI78" s="100" t="str">
        <f t="shared" si="19"/>
        <v>No</v>
      </c>
      <c r="AJ78" s="100" t="str">
        <f t="shared" si="20"/>
        <v/>
      </c>
      <c r="AK78" s="100">
        <f>+'PAIA + Seguimiento'!BX86</f>
        <v>0</v>
      </c>
      <c r="AL78" s="100">
        <f>+'PAIA + Seguimiento'!BY86</f>
        <v>0</v>
      </c>
      <c r="AM78" s="100">
        <f>+'PAIA + Seguimiento'!CA86</f>
        <v>0</v>
      </c>
    </row>
    <row r="79" spans="1:39" x14ac:dyDescent="0.25">
      <c r="A79" s="100" t="str">
        <f>+'PAIA + Seguimiento'!B87</f>
        <v>Desarrollo Organizacional</v>
      </c>
      <c r="B79" s="100" t="str">
        <f>+'PAIA + Seguimiento'!D87</f>
        <v>Optimizar la gestión de la ADRES a través de la redefinición del modelo de operación basado en procesos y la estructura organizacional, alineados a sus nuevos retos, a la estrategia definida y a las exigencias del entorno y sus grupos de valor</v>
      </c>
      <c r="C79" s="100" t="str">
        <f>+'PAIA + Seguimiento'!F87</f>
        <v>Fortalecimiento del Sistema Integrado de Gestión Institucional (SIGI)</v>
      </c>
      <c r="D79" s="100" t="str">
        <f>+'PAIA + Seguimiento'!G87</f>
        <v>Tablas de Retención Documental-TRD, presentadas al Archivo General de la Nación AGN para convalidación.</v>
      </c>
      <c r="E79" s="100" t="str">
        <f>+'PAIA + Seguimiento'!I87</f>
        <v>Presentar la información al Comité Institucional de Gestión y Desempeño de las TRD a remitir al AGN.</v>
      </c>
      <c r="F79" s="100" t="str">
        <f>+'PAIA + Seguimiento'!K87</f>
        <v>Presentación ante el comité.</v>
      </c>
      <c r="G79" s="101">
        <f>+'PAIA + Seguimiento'!N87</f>
        <v>43983</v>
      </c>
      <c r="H79" s="101">
        <f>+'PAIA + Seguimiento'!O87</f>
        <v>44012</v>
      </c>
      <c r="I79" s="102">
        <f t="shared" si="12"/>
        <v>6</v>
      </c>
      <c r="J79" s="103">
        <f>+'PAIA + Seguimiento'!P87</f>
        <v>0</v>
      </c>
      <c r="K79" s="102">
        <f>+'PAIA + Seguimiento'!R87</f>
        <v>30</v>
      </c>
      <c r="L79" s="102" t="str">
        <f>+'PAIA + Seguimiento'!AZ87</f>
        <v>Dirección Administrativa y Financiera</v>
      </c>
      <c r="M79" s="102">
        <f t="shared" si="11"/>
        <v>0</v>
      </c>
      <c r="N79" s="100" t="str">
        <f>+'PAIA + Seguimiento'!BC87</f>
        <v>Nueva</v>
      </c>
      <c r="O79" s="100">
        <f>+'PAIA + Seguimiento'!BD87</f>
        <v>0</v>
      </c>
      <c r="P79" s="100" t="str">
        <f>+'PAIA + Seguimiento'!BH87</f>
        <v>No programado</v>
      </c>
      <c r="Q79" s="100" t="str">
        <f t="shared" si="13"/>
        <v>No</v>
      </c>
      <c r="R79" s="100" t="str">
        <f t="shared" si="14"/>
        <v/>
      </c>
      <c r="S79" s="100">
        <f>+'PAIA + Seguimiento'!BI87</f>
        <v>0</v>
      </c>
      <c r="T79" s="100">
        <f>+'PAIA + Seguimiento'!BJ87</f>
        <v>0</v>
      </c>
      <c r="U79" s="100">
        <f>+'PAIA + Seguimiento'!BL87</f>
        <v>0</v>
      </c>
      <c r="V79" s="100" t="str">
        <f>+'PAIA + Seguimiento'!BM87</f>
        <v>Programado</v>
      </c>
      <c r="W79" s="100" t="str">
        <f t="shared" si="15"/>
        <v>Si</v>
      </c>
      <c r="X79" s="100">
        <f t="shared" si="16"/>
        <v>30</v>
      </c>
      <c r="Y79" s="100">
        <f>+'PAIA + Seguimiento'!BN87</f>
        <v>0</v>
      </c>
      <c r="Z79" s="100">
        <f>+'PAIA + Seguimiento'!BO87</f>
        <v>0</v>
      </c>
      <c r="AA79" s="100">
        <f>+'PAIA + Seguimiento'!BQ87</f>
        <v>0</v>
      </c>
      <c r="AB79" s="100" t="str">
        <f>+'PAIA + Seguimiento'!BR87</f>
        <v>No programado</v>
      </c>
      <c r="AC79" s="100" t="str">
        <f t="shared" si="17"/>
        <v>No</v>
      </c>
      <c r="AD79" s="100" t="str">
        <f t="shared" si="18"/>
        <v/>
      </c>
      <c r="AE79" s="100">
        <f>+'PAIA + Seguimiento'!BS87</f>
        <v>0</v>
      </c>
      <c r="AF79" s="100">
        <f>+'PAIA + Seguimiento'!BT87</f>
        <v>0</v>
      </c>
      <c r="AG79" s="100">
        <f>+'PAIA + Seguimiento'!BV87</f>
        <v>0</v>
      </c>
      <c r="AH79" s="100" t="str">
        <f>+'PAIA + Seguimiento'!BW87</f>
        <v>No programado</v>
      </c>
      <c r="AI79" s="100" t="str">
        <f t="shared" si="19"/>
        <v>No</v>
      </c>
      <c r="AJ79" s="100" t="str">
        <f t="shared" si="20"/>
        <v/>
      </c>
      <c r="AK79" s="100">
        <f>+'PAIA + Seguimiento'!BX87</f>
        <v>0</v>
      </c>
      <c r="AL79" s="100">
        <f>+'PAIA + Seguimiento'!BY87</f>
        <v>0</v>
      </c>
      <c r="AM79" s="100">
        <f>+'PAIA + Seguimiento'!CA87</f>
        <v>0</v>
      </c>
    </row>
    <row r="80" spans="1:39" x14ac:dyDescent="0.25">
      <c r="A80" s="100" t="str">
        <f>+'PAIA + Seguimiento'!B88</f>
        <v>Desarrollo Organizacional</v>
      </c>
      <c r="B80" s="100" t="str">
        <f>+'PAIA + Seguimiento'!D88</f>
        <v>Optimizar la gestión de la ADRES a través de la redefinición del modelo de operación basado en procesos y la estructura organizacional, alineados a sus nuevos retos, a la estrategia definida y a las exigencias del entorno y sus grupos de valor</v>
      </c>
      <c r="C80" s="100" t="str">
        <f>+'PAIA + Seguimiento'!F88</f>
        <v>Modelo de Operación por Procesos ajustado a partir del diagnóstico del entorno y del fortalecimiento del Sistema Integrado de Gestión Institucional.</v>
      </c>
      <c r="D80" s="100" t="str">
        <f>+'PAIA + Seguimiento'!G88</f>
        <v>Actualización documental Proces Direccionamiento Estratégico</v>
      </c>
      <c r="E80" s="100" t="str">
        <f>+'PAIA + Seguimiento'!I88</f>
        <v>Actualizar documentación Direccionamiento Estratégico</v>
      </c>
      <c r="F80" s="100" t="str">
        <f>+'PAIA + Seguimiento'!K88</f>
        <v>Caracterización, procedimientos, mapa de riesgos, indicadores de proceso actualizados</v>
      </c>
      <c r="G80" s="101">
        <f>+'PAIA + Seguimiento'!N88</f>
        <v>43845</v>
      </c>
      <c r="H80" s="101">
        <f>+'PAIA + Seguimiento'!O88</f>
        <v>43876</v>
      </c>
      <c r="I80" s="102">
        <f t="shared" si="12"/>
        <v>2</v>
      </c>
      <c r="J80" s="103">
        <f>+'PAIA + Seguimiento'!P88</f>
        <v>0</v>
      </c>
      <c r="K80" s="102">
        <f>+'PAIA + Seguimiento'!R88</f>
        <v>100</v>
      </c>
      <c r="L80" s="102" t="str">
        <f>+'PAIA + Seguimiento'!AZ88</f>
        <v>Oficina Asesora de Planeación y Control de Riesgos</v>
      </c>
      <c r="M80" s="102">
        <f t="shared" si="11"/>
        <v>100</v>
      </c>
      <c r="N80" s="100" t="str">
        <f>+'PAIA + Seguimiento'!BC88</f>
        <v>Finalizada</v>
      </c>
      <c r="O80" s="100">
        <f>+'PAIA + Seguimiento'!BD88</f>
        <v>43875</v>
      </c>
      <c r="P80" s="100" t="str">
        <f>+'PAIA + Seguimiento'!BH88</f>
        <v>Programado</v>
      </c>
      <c r="Q80" s="100" t="str">
        <f t="shared" si="13"/>
        <v>Si</v>
      </c>
      <c r="R80" s="100">
        <f t="shared" si="14"/>
        <v>100</v>
      </c>
      <c r="S80" s="100" t="str">
        <f>+'PAIA + Seguimiento'!BI88</f>
        <v>Se actualizó la caracterización del proceso de Direccionamiento Estratégico teniendo en cuenta la supresion del proceso de Administración de Riesgos y su fusión con DIES.  Así mismo, se actualizaron los procedimientos y demás documentos del proceso.  Se actualizó el mapa de riesgos de la ADRES. El indicador se mantuvo.</v>
      </c>
      <c r="T80" s="100" t="str">
        <f>+'PAIA + Seguimiento'!BJ88</f>
        <v>Ninguno</v>
      </c>
      <c r="U80" s="100" t="str">
        <f>+'PAIA + Seguimiento'!BL88</f>
        <v>1. DIES_Aprobación_Caracterización_Proceso_V04
2. DIES-CP01_Caracterizacion_Proceso_V04
Ver página web de la entidad.</v>
      </c>
      <c r="V80" s="100" t="str">
        <f>+'PAIA + Seguimiento'!BM88</f>
        <v>No programado</v>
      </c>
      <c r="W80" s="100" t="str">
        <f t="shared" si="15"/>
        <v>No</v>
      </c>
      <c r="X80" s="100" t="str">
        <f t="shared" si="16"/>
        <v/>
      </c>
      <c r="Y80" s="100">
        <f>+'PAIA + Seguimiento'!BN88</f>
        <v>0</v>
      </c>
      <c r="Z80" s="100">
        <f>+'PAIA + Seguimiento'!BO88</f>
        <v>0</v>
      </c>
      <c r="AA80" s="100">
        <f>+'PAIA + Seguimiento'!BQ88</f>
        <v>0</v>
      </c>
      <c r="AB80" s="100" t="str">
        <f>+'PAIA + Seguimiento'!BR88</f>
        <v>No programado</v>
      </c>
      <c r="AC80" s="100" t="str">
        <f t="shared" si="17"/>
        <v>No</v>
      </c>
      <c r="AD80" s="100" t="str">
        <f t="shared" si="18"/>
        <v/>
      </c>
      <c r="AE80" s="100">
        <f>+'PAIA + Seguimiento'!BS88</f>
        <v>0</v>
      </c>
      <c r="AF80" s="100">
        <f>+'PAIA + Seguimiento'!BT88</f>
        <v>0</v>
      </c>
      <c r="AG80" s="100">
        <f>+'PAIA + Seguimiento'!BV88</f>
        <v>0</v>
      </c>
      <c r="AH80" s="100" t="str">
        <f>+'PAIA + Seguimiento'!BW88</f>
        <v>No programado</v>
      </c>
      <c r="AI80" s="100" t="str">
        <f t="shared" si="19"/>
        <v>No</v>
      </c>
      <c r="AJ80" s="100" t="str">
        <f t="shared" si="20"/>
        <v/>
      </c>
      <c r="AK80" s="100">
        <f>+'PAIA + Seguimiento'!BX88</f>
        <v>0</v>
      </c>
      <c r="AL80" s="100">
        <f>+'PAIA + Seguimiento'!BY88</f>
        <v>0</v>
      </c>
      <c r="AM80" s="100">
        <f>+'PAIA + Seguimiento'!CA88</f>
        <v>0</v>
      </c>
    </row>
    <row r="81" spans="1:39" x14ac:dyDescent="0.25">
      <c r="A81" s="100" t="str">
        <f>+'PAIA + Seguimiento'!B89</f>
        <v>Desarrollo Organizacional</v>
      </c>
      <c r="B81" s="100" t="str">
        <f>+'PAIA + Seguimiento'!D89</f>
        <v>Optimizar la gestión de la ADRES a través de la redefinición del modelo de operación basado en procesos y la estructura organizacional, alineados a sus nuevos retos, a la estrategia definida y a las exigencias del entorno y sus grupos de valor</v>
      </c>
      <c r="C81" s="100" t="str">
        <f>+'PAIA + Seguimiento'!F89</f>
        <v>Modelo de Operación por Procesos ajustado a partir del diagnóstico del entorno y del fortalecimiento del Sistema Integrado de Gestión Institucional.</v>
      </c>
      <c r="D81" s="100" t="str">
        <f>+'PAIA + Seguimiento'!G89</f>
        <v>Actualización Documental Proceso Gestión del Desarrollo Organizacional</v>
      </c>
      <c r="E81" s="100" t="str">
        <f>+'PAIA + Seguimiento'!I89</f>
        <v>Actualizar documentación Gestión del Desarrollo Organizacional</v>
      </c>
      <c r="F81" s="100" t="str">
        <f>+'PAIA + Seguimiento'!K89</f>
        <v>Caracterización, procedimientos, mapa de riesgos, indicadores de proceso actualizados</v>
      </c>
      <c r="G81" s="101">
        <f>+'PAIA + Seguimiento'!N89</f>
        <v>43952</v>
      </c>
      <c r="H81" s="101">
        <f>+'PAIA + Seguimiento'!O89</f>
        <v>43920</v>
      </c>
      <c r="I81" s="102">
        <f t="shared" si="12"/>
        <v>3</v>
      </c>
      <c r="J81" s="103">
        <f>+'PAIA + Seguimiento'!P89</f>
        <v>0</v>
      </c>
      <c r="K81" s="102">
        <f>+'PAIA + Seguimiento'!R89</f>
        <v>100</v>
      </c>
      <c r="L81" s="102" t="str">
        <f>+'PAIA + Seguimiento'!AZ89</f>
        <v>Oficina Asesora de Planeación y Control de Riesgos</v>
      </c>
      <c r="M81" s="102">
        <f t="shared" si="11"/>
        <v>100</v>
      </c>
      <c r="N81" s="100" t="str">
        <f>+'PAIA + Seguimiento'!BC89</f>
        <v>Finalizada</v>
      </c>
      <c r="O81" s="100">
        <f>+'PAIA + Seguimiento'!BD89</f>
        <v>43920</v>
      </c>
      <c r="P81" s="100" t="str">
        <f>+'PAIA + Seguimiento'!BH89</f>
        <v>Programado</v>
      </c>
      <c r="Q81" s="100" t="str">
        <f t="shared" si="13"/>
        <v>Si</v>
      </c>
      <c r="R81" s="100">
        <f t="shared" si="14"/>
        <v>100</v>
      </c>
      <c r="S81" s="100" t="str">
        <f>+'PAIA + Seguimiento'!BI89</f>
        <v>Se actualizó la caracterización del proceso de Gestión de Desarrollo Organizacional, los procedimientos existentes y los indicadores de gestión de dicho proceso, ajustando algunos aspectos e incluyendo otros mecanismos de seguimiento y medición de este proceso, previa validación de la Jefe de la OAPCR, como responsable del mismo. Los riesgos fueron revisados y no fue necesario realizar cambios o ajustes.</v>
      </c>
      <c r="T81" s="100" t="str">
        <f>+'PAIA + Seguimiento'!BJ89</f>
        <v>Ninguno</v>
      </c>
      <c r="U81" s="100" t="str">
        <f>+'PAIA + Seguimiento'!BL89</f>
        <v>GEDO_Caracterizacion_Final
GEDO-PR01_Procedimiento_Elaboración_y_Control_de_Documentos_V03
GEDO-PR02_Procedimiento_Medicion de_Gestión_Institucional_V03
GEDO-PR03_Procedimiento_Formulacion_Seguimiento_Planes_de_Mejoramiento_V03GEDO-
HV_Indicadores_Proceso_GEDO_V02
Reporte de Seguimiento Evolución MIPG</v>
      </c>
      <c r="V81" s="100" t="str">
        <f>+'PAIA + Seguimiento'!BM89</f>
        <v>No programado</v>
      </c>
      <c r="W81" s="100" t="str">
        <f t="shared" si="15"/>
        <v>No</v>
      </c>
      <c r="X81" s="100" t="str">
        <f t="shared" si="16"/>
        <v/>
      </c>
      <c r="Y81" s="100">
        <f>+'PAIA + Seguimiento'!BN89</f>
        <v>0</v>
      </c>
      <c r="Z81" s="100">
        <f>+'PAIA + Seguimiento'!BO89</f>
        <v>0</v>
      </c>
      <c r="AA81" s="100">
        <f>+'PAIA + Seguimiento'!BQ89</f>
        <v>0</v>
      </c>
      <c r="AB81" s="100" t="str">
        <f>+'PAIA + Seguimiento'!BR89</f>
        <v>No programado</v>
      </c>
      <c r="AC81" s="100" t="str">
        <f t="shared" si="17"/>
        <v>No</v>
      </c>
      <c r="AD81" s="100" t="str">
        <f t="shared" si="18"/>
        <v/>
      </c>
      <c r="AE81" s="100">
        <f>+'PAIA + Seguimiento'!BS89</f>
        <v>0</v>
      </c>
      <c r="AF81" s="100">
        <f>+'PAIA + Seguimiento'!BT89</f>
        <v>0</v>
      </c>
      <c r="AG81" s="100">
        <f>+'PAIA + Seguimiento'!BV89</f>
        <v>0</v>
      </c>
      <c r="AH81" s="100" t="str">
        <f>+'PAIA + Seguimiento'!BW89</f>
        <v>No programado</v>
      </c>
      <c r="AI81" s="100" t="str">
        <f t="shared" si="19"/>
        <v>No</v>
      </c>
      <c r="AJ81" s="100" t="str">
        <f t="shared" si="20"/>
        <v/>
      </c>
      <c r="AK81" s="100">
        <f>+'PAIA + Seguimiento'!BX89</f>
        <v>0</v>
      </c>
      <c r="AL81" s="100">
        <f>+'PAIA + Seguimiento'!BY89</f>
        <v>0</v>
      </c>
      <c r="AM81" s="100">
        <f>+'PAIA + Seguimiento'!CA89</f>
        <v>0</v>
      </c>
    </row>
    <row r="82" spans="1:39" x14ac:dyDescent="0.25">
      <c r="A82" s="100" t="str">
        <f>+'PAIA + Seguimiento'!B90</f>
        <v>Desarrollo Organizacional</v>
      </c>
      <c r="B82" s="100" t="str">
        <f>+'PAIA + Seguimiento'!D90</f>
        <v>Optimizar la gestión de la ADRES a través de la redefinición del modelo de operación basado en procesos y la estructura organizacional, alineados a sus nuevos retos, a la estrategia definida y a las exigencias del entorno y sus grupos de valor</v>
      </c>
      <c r="C82" s="100" t="str">
        <f>+'PAIA + Seguimiento'!F90</f>
        <v>Modelo de Operación por Procesos ajustado a partir del diagnóstico del entorno y del fortalecimiento del Sistema Integrado de Gestión Institucional.</v>
      </c>
      <c r="D82" s="100" t="str">
        <f>+'PAIA + Seguimiento'!G90</f>
        <v>Caracterizaciones  de procesos actualizadas</v>
      </c>
      <c r="E82" s="100" t="str">
        <f>+'PAIA + Seguimiento'!I90</f>
        <v>Elaborar las caracterizaciones a partir de los procesos definidos.</v>
      </c>
      <c r="F82" s="100" t="str">
        <f>+'PAIA + Seguimiento'!K90</f>
        <v>Caracterizaciones  de procesos actualizadas
Listados de asistencia de mesas de trabajo</v>
      </c>
      <c r="G82" s="101">
        <f>+'PAIA + Seguimiento'!N90</f>
        <v>44012</v>
      </c>
      <c r="H82" s="101">
        <f>+'PAIA + Seguimiento'!O90</f>
        <v>44104</v>
      </c>
      <c r="I82" s="102">
        <f t="shared" si="12"/>
        <v>9</v>
      </c>
      <c r="J82" s="103">
        <f>+'PAIA + Seguimiento'!P90</f>
        <v>0</v>
      </c>
      <c r="K82" s="102">
        <f>+'PAIA + Seguimiento'!R90</f>
        <v>100</v>
      </c>
      <c r="L82" s="102" t="str">
        <f>+'PAIA + Seguimiento'!AZ90</f>
        <v>Oficina Asesora de Planeación y Control de Riesgos</v>
      </c>
      <c r="M82" s="102">
        <f t="shared" si="11"/>
        <v>0</v>
      </c>
      <c r="N82" s="100" t="str">
        <f>+'PAIA + Seguimiento'!BC90</f>
        <v>Nueva</v>
      </c>
      <c r="O82" s="100">
        <f>+'PAIA + Seguimiento'!BD90</f>
        <v>0</v>
      </c>
      <c r="P82" s="100" t="str">
        <f>+'PAIA + Seguimiento'!BH90</f>
        <v>No programado</v>
      </c>
      <c r="Q82" s="100" t="str">
        <f t="shared" si="13"/>
        <v>No</v>
      </c>
      <c r="R82" s="100" t="str">
        <f t="shared" si="14"/>
        <v/>
      </c>
      <c r="S82" s="100">
        <f>+'PAIA + Seguimiento'!BI90</f>
        <v>0</v>
      </c>
      <c r="T82" s="100">
        <f>+'PAIA + Seguimiento'!BJ90</f>
        <v>0</v>
      </c>
      <c r="U82" s="100">
        <f>+'PAIA + Seguimiento'!BL90</f>
        <v>0</v>
      </c>
      <c r="V82" s="100" t="str">
        <f>+'PAIA + Seguimiento'!BM90</f>
        <v>Programado</v>
      </c>
      <c r="W82" s="100" t="str">
        <f t="shared" si="15"/>
        <v>No</v>
      </c>
      <c r="X82" s="100" t="str">
        <f t="shared" si="16"/>
        <v/>
      </c>
      <c r="Y82" s="100">
        <f>+'PAIA + Seguimiento'!BN90</f>
        <v>0</v>
      </c>
      <c r="Z82" s="100">
        <f>+'PAIA + Seguimiento'!BO90</f>
        <v>0</v>
      </c>
      <c r="AA82" s="100">
        <f>+'PAIA + Seguimiento'!BQ90</f>
        <v>0</v>
      </c>
      <c r="AB82" s="100" t="str">
        <f>+'PAIA + Seguimiento'!BR90</f>
        <v>Programado</v>
      </c>
      <c r="AC82" s="100" t="str">
        <f t="shared" si="17"/>
        <v>Si</v>
      </c>
      <c r="AD82" s="100">
        <f t="shared" si="18"/>
        <v>100</v>
      </c>
      <c r="AE82" s="100">
        <f>+'PAIA + Seguimiento'!BS90</f>
        <v>0</v>
      </c>
      <c r="AF82" s="100">
        <f>+'PAIA + Seguimiento'!BT90</f>
        <v>0</v>
      </c>
      <c r="AG82" s="100">
        <f>+'PAIA + Seguimiento'!BV90</f>
        <v>0</v>
      </c>
      <c r="AH82" s="100" t="str">
        <f>+'PAIA + Seguimiento'!BW90</f>
        <v>No programado</v>
      </c>
      <c r="AI82" s="100" t="str">
        <f t="shared" si="19"/>
        <v>No</v>
      </c>
      <c r="AJ82" s="100" t="str">
        <f t="shared" si="20"/>
        <v/>
      </c>
      <c r="AK82" s="100">
        <f>+'PAIA + Seguimiento'!BX90</f>
        <v>0</v>
      </c>
      <c r="AL82" s="100">
        <f>+'PAIA + Seguimiento'!BY90</f>
        <v>0</v>
      </c>
      <c r="AM82" s="100">
        <f>+'PAIA + Seguimiento'!CA90</f>
        <v>0</v>
      </c>
    </row>
    <row r="83" spans="1:39" x14ac:dyDescent="0.25">
      <c r="A83" s="100" t="str">
        <f>+'PAIA + Seguimiento'!B91</f>
        <v>Desarrollo Organizacional</v>
      </c>
      <c r="B83" s="100" t="str">
        <f>+'PAIA + Seguimiento'!D91</f>
        <v>Optimizar la gestión de la ADRES a través de la redefinición del modelo de operación basado en procesos y la estructura organizacional, alineados a sus nuevos retos, a la estrategia definida y a las exigencias del entorno y sus grupos de valor</v>
      </c>
      <c r="C83" s="100" t="str">
        <f>+'PAIA + Seguimiento'!F91</f>
        <v>Modelo de Operación por Procesos ajustado a partir del diagnóstico del entorno y del fortalecimiento del Sistema Integrado de Gestión Institucional.</v>
      </c>
      <c r="D83" s="100" t="str">
        <f>+'PAIA + Seguimiento'!G91</f>
        <v>Mapa de procesos aprobado</v>
      </c>
      <c r="E83" s="100" t="str">
        <f>+'PAIA + Seguimiento'!I91</f>
        <v>Construir Cadena de Valor de la entidad</v>
      </c>
      <c r="F83" s="100" t="str">
        <f>+'PAIA + Seguimiento'!K91</f>
        <v>Cadena de valor aprobada
Acta de Comité
Listados de asistencia de mesas de trabajo</v>
      </c>
      <c r="G83" s="101">
        <f>+'PAIA + Seguimiento'!N91</f>
        <v>43920</v>
      </c>
      <c r="H83" s="101">
        <f>+'PAIA + Seguimiento'!O91</f>
        <v>44012</v>
      </c>
      <c r="I83" s="102">
        <f t="shared" si="12"/>
        <v>6</v>
      </c>
      <c r="J83" s="103">
        <f>+'PAIA + Seguimiento'!P91</f>
        <v>0</v>
      </c>
      <c r="K83" s="102">
        <f>+'PAIA + Seguimiento'!R91</f>
        <v>100</v>
      </c>
      <c r="L83" s="102" t="str">
        <f>+'PAIA + Seguimiento'!AZ91</f>
        <v>Oficina Asesora de Planeación y Control de Riesgos</v>
      </c>
      <c r="M83" s="102">
        <f t="shared" si="11"/>
        <v>0</v>
      </c>
      <c r="N83" s="100" t="str">
        <f>+'PAIA + Seguimiento'!BC91</f>
        <v>En desarrollo</v>
      </c>
      <c r="O83" s="100">
        <f>+'PAIA + Seguimiento'!BD91</f>
        <v>0</v>
      </c>
      <c r="P83" s="100" t="str">
        <f>+'PAIA + Seguimiento'!BH91</f>
        <v>Programado</v>
      </c>
      <c r="Q83" s="100" t="str">
        <f t="shared" si="13"/>
        <v>No</v>
      </c>
      <c r="R83" s="100" t="str">
        <f t="shared" si="14"/>
        <v/>
      </c>
      <c r="S83" s="100" t="str">
        <f>+'PAIA + Seguimiento'!BI91</f>
        <v>Mapa de procesos aprobado en Comité Institucional de Gestión y Desempeño del 31 de marzo de 2020.</v>
      </c>
      <c r="T83" s="100">
        <f>+'PAIA + Seguimiento'!BJ91</f>
        <v>0</v>
      </c>
      <c r="U83" s="100" t="str">
        <f>+'PAIA + Seguimiento'!BL91</f>
        <v>Mapa de proceso
Acta de Comité</v>
      </c>
      <c r="V83" s="100" t="str">
        <f>+'PAIA + Seguimiento'!BM91</f>
        <v>Programado</v>
      </c>
      <c r="W83" s="100" t="str">
        <f t="shared" si="15"/>
        <v>Si</v>
      </c>
      <c r="X83" s="100">
        <f t="shared" si="16"/>
        <v>100</v>
      </c>
      <c r="Y83" s="100">
        <f>+'PAIA + Seguimiento'!BN91</f>
        <v>0</v>
      </c>
      <c r="Z83" s="100">
        <f>+'PAIA + Seguimiento'!BO91</f>
        <v>0</v>
      </c>
      <c r="AA83" s="100">
        <f>+'PAIA + Seguimiento'!BQ91</f>
        <v>0</v>
      </c>
      <c r="AB83" s="100" t="str">
        <f>+'PAIA + Seguimiento'!BR91</f>
        <v>No programado</v>
      </c>
      <c r="AC83" s="100" t="str">
        <f t="shared" si="17"/>
        <v>No</v>
      </c>
      <c r="AD83" s="100" t="str">
        <f t="shared" si="18"/>
        <v/>
      </c>
      <c r="AE83" s="100">
        <f>+'PAIA + Seguimiento'!BS91</f>
        <v>0</v>
      </c>
      <c r="AF83" s="100">
        <f>+'PAIA + Seguimiento'!BT91</f>
        <v>0</v>
      </c>
      <c r="AG83" s="100">
        <f>+'PAIA + Seguimiento'!BV91</f>
        <v>0</v>
      </c>
      <c r="AH83" s="100" t="str">
        <f>+'PAIA + Seguimiento'!BW91</f>
        <v>No programado</v>
      </c>
      <c r="AI83" s="100" t="str">
        <f t="shared" si="19"/>
        <v>No</v>
      </c>
      <c r="AJ83" s="100" t="str">
        <f t="shared" si="20"/>
        <v/>
      </c>
      <c r="AK83" s="100">
        <f>+'PAIA + Seguimiento'!BX91</f>
        <v>0</v>
      </c>
      <c r="AL83" s="100">
        <f>+'PAIA + Seguimiento'!BY91</f>
        <v>0</v>
      </c>
      <c r="AM83" s="100">
        <f>+'PAIA + Seguimiento'!CA91</f>
        <v>0</v>
      </c>
    </row>
    <row r="84" spans="1:39" x14ac:dyDescent="0.25">
      <c r="A84" s="100" t="str">
        <f>+'PAIA + Seguimiento'!B92</f>
        <v>Desarrollo Organizacional</v>
      </c>
      <c r="B84" s="100" t="str">
        <f>+'PAIA + Seguimiento'!D92</f>
        <v>Optimizar la gestión de la ADRES a través de la redefinición del modelo de operación basado en procesos y la estructura organizacional, alineados a sus nuevos retos, a la estrategia definida y a las exigencias del entorno y sus grupos de valor</v>
      </c>
      <c r="C84" s="100" t="str">
        <f>+'PAIA + Seguimiento'!F92</f>
        <v>Modelo de Operación por Procesos ajustado a partir del diagnóstico del entorno y del fortalecimiento del Sistema Integrado de Gestión Institucional.</v>
      </c>
      <c r="D84" s="100" t="str">
        <f>+'PAIA + Seguimiento'!G92</f>
        <v>Mapa de procesos aprobado</v>
      </c>
      <c r="E84" s="100" t="str">
        <f>+'PAIA + Seguimiento'!I92</f>
        <v>Construir mapa de procesos de la entidad.</v>
      </c>
      <c r="F84" s="100" t="str">
        <f>+'PAIA + Seguimiento'!K92</f>
        <v>Mapa de procesos aprobado
Acta de Comité</v>
      </c>
      <c r="G84" s="101">
        <f>+'PAIA + Seguimiento'!N92</f>
        <v>43920</v>
      </c>
      <c r="H84" s="101">
        <f>+'PAIA + Seguimiento'!O92</f>
        <v>44012</v>
      </c>
      <c r="I84" s="102">
        <f t="shared" si="12"/>
        <v>6</v>
      </c>
      <c r="J84" s="103">
        <f>+'PAIA + Seguimiento'!P92</f>
        <v>0</v>
      </c>
      <c r="K84" s="102">
        <f>+'PAIA + Seguimiento'!R92</f>
        <v>100</v>
      </c>
      <c r="L84" s="102" t="str">
        <f>+'PAIA + Seguimiento'!AZ92</f>
        <v>Oficina Asesora de Planeación y Control de Riesgos</v>
      </c>
      <c r="M84" s="102">
        <f t="shared" si="11"/>
        <v>100</v>
      </c>
      <c r="N84" s="100" t="str">
        <f>+'PAIA + Seguimiento'!BC92</f>
        <v>Finalizada</v>
      </c>
      <c r="O84" s="100">
        <f>+'PAIA + Seguimiento'!BD92</f>
        <v>43921</v>
      </c>
      <c r="P84" s="100" t="str">
        <f>+'PAIA + Seguimiento'!BH92</f>
        <v>Programado</v>
      </c>
      <c r="Q84" s="100" t="str">
        <f t="shared" si="13"/>
        <v>No</v>
      </c>
      <c r="R84" s="100" t="str">
        <f t="shared" si="14"/>
        <v/>
      </c>
      <c r="S84" s="100" t="str">
        <f>+'PAIA + Seguimiento'!BI92</f>
        <v>Mapa de procesos aprobado en Comité Institucional de Gestión y Desempeño del 31 de marzo de 2020.</v>
      </c>
      <c r="T84" s="100">
        <f>+'PAIA + Seguimiento'!BJ92</f>
        <v>0</v>
      </c>
      <c r="U84" s="100" t="str">
        <f>+'PAIA + Seguimiento'!BL92</f>
        <v>Mapa de proceso
Acta de Comité</v>
      </c>
      <c r="V84" s="100" t="str">
        <f>+'PAIA + Seguimiento'!BM92</f>
        <v>Programado</v>
      </c>
      <c r="W84" s="100" t="str">
        <f t="shared" si="15"/>
        <v>Si</v>
      </c>
      <c r="X84" s="100">
        <f t="shared" si="16"/>
        <v>100</v>
      </c>
      <c r="Y84" s="100">
        <f>+'PAIA + Seguimiento'!BN92</f>
        <v>0</v>
      </c>
      <c r="Z84" s="100">
        <f>+'PAIA + Seguimiento'!BO92</f>
        <v>0</v>
      </c>
      <c r="AA84" s="100">
        <f>+'PAIA + Seguimiento'!BQ92</f>
        <v>0</v>
      </c>
      <c r="AB84" s="100" t="str">
        <f>+'PAIA + Seguimiento'!BR92</f>
        <v>No programado</v>
      </c>
      <c r="AC84" s="100" t="str">
        <f t="shared" si="17"/>
        <v>No</v>
      </c>
      <c r="AD84" s="100" t="str">
        <f t="shared" si="18"/>
        <v/>
      </c>
      <c r="AE84" s="100">
        <f>+'PAIA + Seguimiento'!BS92</f>
        <v>0</v>
      </c>
      <c r="AF84" s="100">
        <f>+'PAIA + Seguimiento'!BT92</f>
        <v>0</v>
      </c>
      <c r="AG84" s="100">
        <f>+'PAIA + Seguimiento'!BV92</f>
        <v>0</v>
      </c>
      <c r="AH84" s="100" t="str">
        <f>+'PAIA + Seguimiento'!BW92</f>
        <v>No programado</v>
      </c>
      <c r="AI84" s="100" t="str">
        <f t="shared" si="19"/>
        <v>No</v>
      </c>
      <c r="AJ84" s="100" t="str">
        <f t="shared" si="20"/>
        <v/>
      </c>
      <c r="AK84" s="100">
        <f>+'PAIA + Seguimiento'!BX92</f>
        <v>0</v>
      </c>
      <c r="AL84" s="100">
        <f>+'PAIA + Seguimiento'!BY92</f>
        <v>0</v>
      </c>
      <c r="AM84" s="100">
        <f>+'PAIA + Seguimiento'!CA92</f>
        <v>0</v>
      </c>
    </row>
    <row r="85" spans="1:39" x14ac:dyDescent="0.25">
      <c r="A85" s="100" t="str">
        <f>+'PAIA + Seguimiento'!B93</f>
        <v>Desarrollo Organizacional</v>
      </c>
      <c r="B85" s="100" t="str">
        <f>+'PAIA + Seguimiento'!D93</f>
        <v>Optimizar la gestión de la ADRES a través de la redefinición del modelo de operación basado en procesos y la estructura organizacional, alineados a sus nuevos retos, a la estrategia definida y a las exigencias del entorno y sus grupos de valor</v>
      </c>
      <c r="C85" s="100" t="str">
        <f>+'PAIA + Seguimiento'!F93</f>
        <v>Modelo de Operación por Procesos ajustado a partir del diagnóstico del entorno y del fortalecimiento del Sistema Integrado de Gestión Institucional.</v>
      </c>
      <c r="D85" s="100" t="str">
        <f>+'PAIA + Seguimiento'!G93</f>
        <v>Matriz de interacción de procesos elaborada</v>
      </c>
      <c r="E85" s="100" t="str">
        <f>+'PAIA + Seguimiento'!I93</f>
        <v>Establecer el estado actual de la interacción de los procesos de la entidad y proponer la matriz de interacción de procesos mejorada</v>
      </c>
      <c r="F85" s="100" t="str">
        <f>+'PAIA + Seguimiento'!K93</f>
        <v>Matrices de interacción de procesos actual y propuesta</v>
      </c>
      <c r="G85" s="101">
        <f>+'PAIA + Seguimiento'!N93</f>
        <v>43832</v>
      </c>
      <c r="H85" s="101">
        <f>+'PAIA + Seguimiento'!O93</f>
        <v>43920</v>
      </c>
      <c r="I85" s="102">
        <f t="shared" si="12"/>
        <v>3</v>
      </c>
      <c r="J85" s="103">
        <f>+'PAIA + Seguimiento'!P93</f>
        <v>0</v>
      </c>
      <c r="K85" s="102">
        <f>+'PAIA + Seguimiento'!R93</f>
        <v>100</v>
      </c>
      <c r="L85" s="102" t="str">
        <f>+'PAIA + Seguimiento'!AZ93</f>
        <v>Oficina Asesora de Planeación y Control de Riesgos</v>
      </c>
      <c r="M85" s="102">
        <f t="shared" si="11"/>
        <v>100</v>
      </c>
      <c r="N85" s="100" t="str">
        <f>+'PAIA + Seguimiento'!BC93</f>
        <v>Finalizada</v>
      </c>
      <c r="O85" s="100">
        <f>+'PAIA + Seguimiento'!BD93</f>
        <v>43921</v>
      </c>
      <c r="P85" s="100" t="str">
        <f>+'PAIA + Seguimiento'!BH93</f>
        <v>Programado</v>
      </c>
      <c r="Q85" s="100" t="str">
        <f t="shared" si="13"/>
        <v>Si</v>
      </c>
      <c r="R85" s="100">
        <f t="shared" si="14"/>
        <v>100</v>
      </c>
      <c r="S85" s="100" t="str">
        <f>+'PAIA + Seguimiento'!BI93</f>
        <v>Se construyeron las matrices de procesos: 
1. Actual: Matriz con el mapa de procesos de la entidad, realizando el análisis de los salidas y entradas de los procesos
3. Propuesta: con el mapa de proceso propuesto para el nuevo modelo de operación. En esta se definieron los productos principales de los procesos y como interactuan entre ellos</v>
      </c>
      <c r="T85" s="100" t="str">
        <f>+'PAIA + Seguimiento'!BJ93</f>
        <v>La actividad se llevo a cabo conforme a lo establecido</v>
      </c>
      <c r="U85" s="100" t="str">
        <f>+'PAIA + Seguimiento'!BL93</f>
        <v>1. Matriz de interacción de procesos - Estado Actual
2. Matriz de interacción de procesos - Propuesta</v>
      </c>
      <c r="V85" s="100" t="str">
        <f>+'PAIA + Seguimiento'!BM93</f>
        <v>No programado</v>
      </c>
      <c r="W85" s="100" t="str">
        <f t="shared" si="15"/>
        <v>No</v>
      </c>
      <c r="X85" s="100" t="str">
        <f t="shared" si="16"/>
        <v/>
      </c>
      <c r="Y85" s="100">
        <f>+'PAIA + Seguimiento'!BN93</f>
        <v>0</v>
      </c>
      <c r="Z85" s="100">
        <f>+'PAIA + Seguimiento'!BO93</f>
        <v>0</v>
      </c>
      <c r="AA85" s="100">
        <f>+'PAIA + Seguimiento'!BQ93</f>
        <v>0</v>
      </c>
      <c r="AB85" s="100" t="str">
        <f>+'PAIA + Seguimiento'!BR93</f>
        <v>No programado</v>
      </c>
      <c r="AC85" s="100" t="str">
        <f t="shared" si="17"/>
        <v>No</v>
      </c>
      <c r="AD85" s="100" t="str">
        <f t="shared" si="18"/>
        <v/>
      </c>
      <c r="AE85" s="100">
        <f>+'PAIA + Seguimiento'!BS93</f>
        <v>0</v>
      </c>
      <c r="AF85" s="100">
        <f>+'PAIA + Seguimiento'!BT93</f>
        <v>0</v>
      </c>
      <c r="AG85" s="100">
        <f>+'PAIA + Seguimiento'!BV93</f>
        <v>0</v>
      </c>
      <c r="AH85" s="100" t="str">
        <f>+'PAIA + Seguimiento'!BW93</f>
        <v>No programado</v>
      </c>
      <c r="AI85" s="100" t="str">
        <f t="shared" si="19"/>
        <v>No</v>
      </c>
      <c r="AJ85" s="100" t="str">
        <f t="shared" si="20"/>
        <v/>
      </c>
      <c r="AK85" s="100">
        <f>+'PAIA + Seguimiento'!BX93</f>
        <v>0</v>
      </c>
      <c r="AL85" s="100">
        <f>+'PAIA + Seguimiento'!BY93</f>
        <v>0</v>
      </c>
      <c r="AM85" s="100">
        <f>+'PAIA + Seguimiento'!CA93</f>
        <v>0</v>
      </c>
    </row>
    <row r="86" spans="1:39" x14ac:dyDescent="0.25">
      <c r="A86" s="100" t="str">
        <f>+'PAIA + Seguimiento'!B94</f>
        <v>Desarrollo Organizacional</v>
      </c>
      <c r="B86" s="100" t="str">
        <f>+'PAIA + Seguimiento'!D94</f>
        <v>Optimizar la gestión de la ADRES a través de la redefinición del modelo de operación basado en procesos y la estructura organizacional, alineados a sus nuevos retos, a la estrategia definida y a las exigencias del entorno y sus grupos de valor</v>
      </c>
      <c r="C86" s="100" t="str">
        <f>+'PAIA + Seguimiento'!F94</f>
        <v>Modelo de Operación por Procesos ajustado a partir del diagnóstico del entorno y del fortalecimiento del Sistema Integrado de Gestión Institucional.</v>
      </c>
      <c r="D86" s="100" t="str">
        <f>+'PAIA + Seguimiento'!G94</f>
        <v xml:space="preserve">SIGI Implementado </v>
      </c>
      <c r="E86" s="100" t="str">
        <f>+'PAIA + Seguimiento'!I94</f>
        <v>Actualizar el Listado Maestro de Documentaos</v>
      </c>
      <c r="F86" s="100" t="str">
        <f>+'PAIA + Seguimiento'!K94</f>
        <v>Listado Maestro de Documentos actualizado y publicado (Interna)</v>
      </c>
      <c r="G86" s="101">
        <f>+'PAIA + Seguimiento'!N94</f>
        <v>43845</v>
      </c>
      <c r="H86" s="101">
        <f>+'PAIA + Seguimiento'!O94</f>
        <v>43876</v>
      </c>
      <c r="I86" s="102">
        <f t="shared" si="12"/>
        <v>2</v>
      </c>
      <c r="J86" s="103">
        <f>+'PAIA + Seguimiento'!P94</f>
        <v>0</v>
      </c>
      <c r="K86" s="102">
        <f>+'PAIA + Seguimiento'!R94</f>
        <v>50</v>
      </c>
      <c r="L86" s="102" t="str">
        <f>+'PAIA + Seguimiento'!AZ94</f>
        <v>Oficina Asesora de Planeación y Control de Riesgos</v>
      </c>
      <c r="M86" s="102">
        <f t="shared" si="11"/>
        <v>50</v>
      </c>
      <c r="N86" s="100" t="str">
        <f>+'PAIA + Seguimiento'!BC94</f>
        <v>Finalizada</v>
      </c>
      <c r="O86" s="100">
        <f>+'PAIA + Seguimiento'!BD94</f>
        <v>43921</v>
      </c>
      <c r="P86" s="100" t="str">
        <f>+'PAIA + Seguimiento'!BH94</f>
        <v>Programado</v>
      </c>
      <c r="Q86" s="100" t="str">
        <f t="shared" si="13"/>
        <v>Si</v>
      </c>
      <c r="R86" s="100">
        <f t="shared" si="14"/>
        <v>50</v>
      </c>
      <c r="S86" s="100" t="str">
        <f>+'PAIA + Seguimiento'!BI94</f>
        <v>Se dio cumplimiento a la creacion y actualización del listado maestro de documentos, con la actualizacion de procedimientos, no obstante se requiere seguir actualizando este listado a medida que se generen actualizaciones en el SIGI</v>
      </c>
      <c r="T86" s="100" t="str">
        <f>+'PAIA + Seguimiento'!BJ94</f>
        <v>Ninguno</v>
      </c>
      <c r="U86" s="100" t="str">
        <f>+'PAIA + Seguimiento'!BL94</f>
        <v>Documento "Listado Maestro de Documentos" ubicado en la Herramienta colaborativa de la Entidad en la siguiente ruta  https://teams.microsoft.com/_#/files/General?threadId=19%3Ac63c81a6f564451b99eb00ae5b52895d%40thread.skype&amp;ctx=channel&amp;context=Vigente&amp;rootfolder=%252Fsites%252FOAPCR%252FDocumentos%2520compartidos%252FGeneral%252FSistema%2520de%2520Gestion%252FListado_Maestro_de_Documentos%252FVigente</v>
      </c>
      <c r="V86" s="100" t="str">
        <f>+'PAIA + Seguimiento'!BM94</f>
        <v>No programado</v>
      </c>
      <c r="W86" s="100" t="str">
        <f t="shared" si="15"/>
        <v>No</v>
      </c>
      <c r="X86" s="100" t="str">
        <f t="shared" si="16"/>
        <v/>
      </c>
      <c r="Y86" s="100">
        <f>+'PAIA + Seguimiento'!BN94</f>
        <v>0</v>
      </c>
      <c r="Z86" s="100">
        <f>+'PAIA + Seguimiento'!BO94</f>
        <v>0</v>
      </c>
      <c r="AA86" s="100">
        <f>+'PAIA + Seguimiento'!BQ94</f>
        <v>0</v>
      </c>
      <c r="AB86" s="100" t="str">
        <f>+'PAIA + Seguimiento'!BR94</f>
        <v>No programado</v>
      </c>
      <c r="AC86" s="100" t="str">
        <f t="shared" si="17"/>
        <v>No</v>
      </c>
      <c r="AD86" s="100" t="str">
        <f t="shared" si="18"/>
        <v/>
      </c>
      <c r="AE86" s="100">
        <f>+'PAIA + Seguimiento'!BS94</f>
        <v>0</v>
      </c>
      <c r="AF86" s="100">
        <f>+'PAIA + Seguimiento'!BT94</f>
        <v>0</v>
      </c>
      <c r="AG86" s="100">
        <f>+'PAIA + Seguimiento'!BV94</f>
        <v>0</v>
      </c>
      <c r="AH86" s="100" t="str">
        <f>+'PAIA + Seguimiento'!BW94</f>
        <v>No programado</v>
      </c>
      <c r="AI86" s="100" t="str">
        <f t="shared" si="19"/>
        <v>No</v>
      </c>
      <c r="AJ86" s="100" t="str">
        <f t="shared" si="20"/>
        <v/>
      </c>
      <c r="AK86" s="100">
        <f>+'PAIA + Seguimiento'!BX94</f>
        <v>0</v>
      </c>
      <c r="AL86" s="100">
        <f>+'PAIA + Seguimiento'!BY94</f>
        <v>0</v>
      </c>
      <c r="AM86" s="100">
        <f>+'PAIA + Seguimiento'!CA94</f>
        <v>0</v>
      </c>
    </row>
    <row r="87" spans="1:39" x14ac:dyDescent="0.25">
      <c r="A87" s="100" t="str">
        <f>+'PAIA + Seguimiento'!B95</f>
        <v>Desarrollo Organizacional</v>
      </c>
      <c r="B87" s="100" t="str">
        <f>+'PAIA + Seguimiento'!D95</f>
        <v>Optimizar la gestión de la ADRES a través de la redefinición del modelo de operación basado en procesos y la estructura organizacional, alineados a sus nuevos retos, a la estrategia definida y a las exigencias del entorno y sus grupos de valor</v>
      </c>
      <c r="C87" s="100" t="str">
        <f>+'PAIA + Seguimiento'!F95</f>
        <v>Rediseño Organizacional de la ADRES</v>
      </c>
      <c r="D87" s="100" t="str">
        <f>+'PAIA + Seguimiento'!G95</f>
        <v>Estudio técnico de rediseño institucional</v>
      </c>
      <c r="E87" s="100" t="str">
        <f>+'PAIA + Seguimiento'!I95</f>
        <v>Estudio de cargas laborales</v>
      </c>
      <c r="F87" s="100" t="str">
        <f>+'PAIA + Seguimiento'!K95</f>
        <v>Diagnóstico institucional de la Gestión del Talento Humano y estudio de cargas laborales</v>
      </c>
      <c r="G87" s="101">
        <f>+'PAIA + Seguimiento'!N95</f>
        <v>43941</v>
      </c>
      <c r="H87" s="101">
        <f>+'PAIA + Seguimiento'!O95</f>
        <v>43987</v>
      </c>
      <c r="I87" s="102">
        <f t="shared" si="12"/>
        <v>6</v>
      </c>
      <c r="J87" s="103">
        <f>+'PAIA + Seguimiento'!P95</f>
        <v>240000000</v>
      </c>
      <c r="K87" s="102">
        <f>+'PAIA + Seguimiento'!R95</f>
        <v>40</v>
      </c>
      <c r="L87" s="102" t="str">
        <f>+'PAIA + Seguimiento'!AZ95</f>
        <v>Dirección Administrativa y Financiera</v>
      </c>
      <c r="M87" s="102">
        <f t="shared" si="11"/>
        <v>0</v>
      </c>
      <c r="N87" s="100" t="str">
        <f>+'PAIA + Seguimiento'!BC95</f>
        <v>Nueva</v>
      </c>
      <c r="O87" s="100">
        <f>+'PAIA + Seguimiento'!BD95</f>
        <v>0</v>
      </c>
      <c r="P87" s="100" t="str">
        <f>+'PAIA + Seguimiento'!BH95</f>
        <v>No programado</v>
      </c>
      <c r="Q87" s="100" t="str">
        <f t="shared" si="13"/>
        <v>No</v>
      </c>
      <c r="R87" s="100" t="str">
        <f t="shared" si="14"/>
        <v/>
      </c>
      <c r="S87" s="100">
        <f>+'PAIA + Seguimiento'!BI95</f>
        <v>0</v>
      </c>
      <c r="T87" s="100">
        <f>+'PAIA + Seguimiento'!BJ95</f>
        <v>0</v>
      </c>
      <c r="U87" s="100">
        <f>+'PAIA + Seguimiento'!BL95</f>
        <v>0</v>
      </c>
      <c r="V87" s="100" t="str">
        <f>+'PAIA + Seguimiento'!BM95</f>
        <v>Programado</v>
      </c>
      <c r="W87" s="100" t="str">
        <f t="shared" si="15"/>
        <v>Si</v>
      </c>
      <c r="X87" s="100">
        <f t="shared" si="16"/>
        <v>40</v>
      </c>
      <c r="Y87" s="100">
        <f>+'PAIA + Seguimiento'!BN95</f>
        <v>0</v>
      </c>
      <c r="Z87" s="100">
        <f>+'PAIA + Seguimiento'!BO95</f>
        <v>0</v>
      </c>
      <c r="AA87" s="100">
        <f>+'PAIA + Seguimiento'!BQ95</f>
        <v>0</v>
      </c>
      <c r="AB87" s="100" t="str">
        <f>+'PAIA + Seguimiento'!BR95</f>
        <v>No programado</v>
      </c>
      <c r="AC87" s="100" t="str">
        <f t="shared" si="17"/>
        <v>No</v>
      </c>
      <c r="AD87" s="100" t="str">
        <f t="shared" si="18"/>
        <v/>
      </c>
      <c r="AE87" s="100">
        <f>+'PAIA + Seguimiento'!BS95</f>
        <v>0</v>
      </c>
      <c r="AF87" s="100">
        <f>+'PAIA + Seguimiento'!BT95</f>
        <v>0</v>
      </c>
      <c r="AG87" s="100">
        <f>+'PAIA + Seguimiento'!BV95</f>
        <v>0</v>
      </c>
      <c r="AH87" s="100" t="str">
        <f>+'PAIA + Seguimiento'!BW95</f>
        <v>No programado</v>
      </c>
      <c r="AI87" s="100" t="str">
        <f t="shared" si="19"/>
        <v>No</v>
      </c>
      <c r="AJ87" s="100" t="str">
        <f t="shared" si="20"/>
        <v/>
      </c>
      <c r="AK87" s="100">
        <f>+'PAIA + Seguimiento'!BX95</f>
        <v>0</v>
      </c>
      <c r="AL87" s="100">
        <f>+'PAIA + Seguimiento'!BY95</f>
        <v>0</v>
      </c>
      <c r="AM87" s="100">
        <f>+'PAIA + Seguimiento'!CA95</f>
        <v>0</v>
      </c>
    </row>
    <row r="88" spans="1:39" x14ac:dyDescent="0.25">
      <c r="A88" s="100" t="str">
        <f>+'PAIA + Seguimiento'!B96</f>
        <v>Desarrollo Organizacional</v>
      </c>
      <c r="B88" s="100" t="str">
        <f>+'PAIA + Seguimiento'!D96</f>
        <v>Optimizar la gestión de la ADRES a través de la redefinición del modelo de operación basado en procesos y la estructura organizacional, alineados a sus nuevos retos, a la estrategia definida y a las exigencias del entorno y sus grupos de valor</v>
      </c>
      <c r="C88" s="100" t="str">
        <f>+'PAIA + Seguimiento'!F96</f>
        <v>Rediseño Organizacional de la ADRES</v>
      </c>
      <c r="D88" s="100" t="str">
        <f>+'PAIA + Seguimiento'!G96</f>
        <v>Estudio técnico de rediseño institucional</v>
      </c>
      <c r="E88" s="100" t="str">
        <f>+'PAIA + Seguimiento'!I96</f>
        <v>Realizar el estudio técnico de rediseño institucional y gestionarlo frente instancias pertinentes</v>
      </c>
      <c r="F88" s="100" t="str">
        <f>+'PAIA + Seguimiento'!K96</f>
        <v>Estudio técnico de rediseño institucional entregado al DAFP
Borrador de Decretos de restructuración
Borrador de Manual de funciones
Oficios presentados a las instancias pertinentes</v>
      </c>
      <c r="G88" s="101">
        <f>+'PAIA + Seguimiento'!N96</f>
        <v>43914</v>
      </c>
      <c r="H88" s="101">
        <f>+'PAIA + Seguimiento'!O96</f>
        <v>44022</v>
      </c>
      <c r="I88" s="102">
        <f t="shared" ref="I88:I151" si="21">MONTH(H88)</f>
        <v>7</v>
      </c>
      <c r="J88" s="103">
        <f>+'PAIA + Seguimiento'!P96</f>
        <v>0</v>
      </c>
      <c r="K88" s="102">
        <f>+'PAIA + Seguimiento'!R96</f>
        <v>60</v>
      </c>
      <c r="L88" s="102" t="str">
        <f>+'PAIA + Seguimiento'!AZ96</f>
        <v>Oficina Asesora de Planeación y Control de Riesgos</v>
      </c>
      <c r="M88" s="102">
        <f t="shared" ref="M88:M151" si="22">+IF(N88="Finalizada",K88,0)</f>
        <v>0</v>
      </c>
      <c r="N88" s="100" t="str">
        <f>+'PAIA + Seguimiento'!BC96</f>
        <v>En desarrollo</v>
      </c>
      <c r="O88" s="100">
        <f>+'PAIA + Seguimiento'!BD96</f>
        <v>0</v>
      </c>
      <c r="P88" s="100" t="str">
        <f>+'PAIA + Seguimiento'!BH96</f>
        <v>Programado</v>
      </c>
      <c r="Q88" s="100" t="str">
        <f t="shared" ref="Q88:Q151" si="23">+IF(I88&lt;=3,"Si","No")</f>
        <v>No</v>
      </c>
      <c r="R88" s="100" t="str">
        <f t="shared" ref="R88:R151" si="24">+IF(Q88="Si",K88,"")</f>
        <v/>
      </c>
      <c r="S88" s="100" t="str">
        <f>+'PAIA + Seguimiento'!BI96</f>
        <v>Se presentó ante el DAFP oficio solicitando acompañamiento para el desarrollo del proyecto de Rediseño, con el aval de la Dirección General.</v>
      </c>
      <c r="T88" s="100" t="str">
        <f>+'PAIA + Seguimiento'!BJ96</f>
        <v>Ninguna</v>
      </c>
      <c r="U88" s="100" t="str">
        <f>+'PAIA + Seguimiento'!BL96</f>
        <v>Oficio enviado al DAFP</v>
      </c>
      <c r="V88" s="100" t="str">
        <f>+'PAIA + Seguimiento'!BM96</f>
        <v>Programado</v>
      </c>
      <c r="W88" s="100" t="str">
        <f t="shared" ref="W88:W151" si="25">+IF(AND(I88&gt;3,I88&lt;=6),"Si","No")</f>
        <v>No</v>
      </c>
      <c r="X88" s="100" t="str">
        <f t="shared" ref="X88:X151" si="26">+IF(W88="Si",K88,"")</f>
        <v/>
      </c>
      <c r="Y88" s="100">
        <f>+'PAIA + Seguimiento'!BN96</f>
        <v>0</v>
      </c>
      <c r="Z88" s="100">
        <f>+'PAIA + Seguimiento'!BO96</f>
        <v>0</v>
      </c>
      <c r="AA88" s="100">
        <f>+'PAIA + Seguimiento'!BQ96</f>
        <v>0</v>
      </c>
      <c r="AB88" s="100" t="str">
        <f>+'PAIA + Seguimiento'!BR96</f>
        <v>Programado</v>
      </c>
      <c r="AC88" s="100" t="str">
        <f t="shared" ref="AC88:AC151" si="27">+IF(AND(I88&gt;6,I88&lt;=9),"Si","No")</f>
        <v>Si</v>
      </c>
      <c r="AD88" s="100">
        <f t="shared" ref="AD88:AD151" si="28">+IF(AC88="Si",K88,"")</f>
        <v>60</v>
      </c>
      <c r="AE88" s="100">
        <f>+'PAIA + Seguimiento'!BS96</f>
        <v>0</v>
      </c>
      <c r="AF88" s="100">
        <f>+'PAIA + Seguimiento'!BT96</f>
        <v>0</v>
      </c>
      <c r="AG88" s="100">
        <f>+'PAIA + Seguimiento'!BV96</f>
        <v>0</v>
      </c>
      <c r="AH88" s="100" t="str">
        <f>+'PAIA + Seguimiento'!BW96</f>
        <v>No programado</v>
      </c>
      <c r="AI88" s="100" t="str">
        <f t="shared" ref="AI88:AI151" si="29">+IF(I88&gt;9,"Si","No")</f>
        <v>No</v>
      </c>
      <c r="AJ88" s="100" t="str">
        <f t="shared" ref="AJ88:AJ151" si="30">+IF(AI88="Si",K88,"")</f>
        <v/>
      </c>
      <c r="AK88" s="100">
        <f>+'PAIA + Seguimiento'!BX96</f>
        <v>0</v>
      </c>
      <c r="AL88" s="100">
        <f>+'PAIA + Seguimiento'!BY96</f>
        <v>0</v>
      </c>
      <c r="AM88" s="100">
        <f>+'PAIA + Seguimiento'!CA96</f>
        <v>0</v>
      </c>
    </row>
    <row r="89" spans="1:39" x14ac:dyDescent="0.25">
      <c r="A89" s="100" t="str">
        <f>+'PAIA + Seguimiento'!B97</f>
        <v>Gestión Misional</v>
      </c>
      <c r="B89" s="100" t="str">
        <f>+'PAIA + Seguimiento'!D97</f>
        <v xml:space="preserve">Contribuir al saneamiento financiero del SGSSS, conciliando y pagando las diferencias en las cuentas por concepto de servicios y tecnologías no financiadas con la UPC entre la ADRES y sus posibles acreedores. </v>
      </c>
      <c r="C89" s="100" t="str">
        <f>+'PAIA + Seguimiento'!F97</f>
        <v>GM4 Implementación del acuerdo de punto final</v>
      </c>
      <c r="D89" s="100" t="str">
        <f>+'PAIA + Seguimiento'!G97</f>
        <v>Contratos suscritos con las firmas  seleccionadas</v>
      </c>
      <c r="E89" s="100" t="str">
        <f>+'PAIA + Seguimiento'!I97</f>
        <v>Estructurar y ejecutar el proceso de contratación para seleccionar los terceros que efectuarán la auditoría a las cuentas presentadas en el acuerdo de punto final, y la interventoría a los terceros que efectuarán la auditoría.</v>
      </c>
      <c r="F89" s="100" t="str">
        <f>+'PAIA + Seguimiento'!K97</f>
        <v>Contratos suscritos con las firmas  seleccionadas</v>
      </c>
      <c r="G89" s="101">
        <f>+'PAIA + Seguimiento'!N97</f>
        <v>43922</v>
      </c>
      <c r="H89" s="101">
        <f>+'PAIA + Seguimiento'!O97</f>
        <v>44012</v>
      </c>
      <c r="I89" s="102">
        <f t="shared" si="21"/>
        <v>6</v>
      </c>
      <c r="J89" s="103">
        <f>+'PAIA + Seguimiento'!P97</f>
        <v>0</v>
      </c>
      <c r="K89" s="102">
        <f>+'PAIA + Seguimiento'!R97</f>
        <v>100</v>
      </c>
      <c r="L89" s="102" t="str">
        <f>+'PAIA + Seguimiento'!AZ97</f>
        <v>Dirección de Otras Prestaciones</v>
      </c>
      <c r="M89" s="102">
        <f t="shared" si="22"/>
        <v>0</v>
      </c>
      <c r="N89" s="100" t="str">
        <f>+'PAIA + Seguimiento'!BC97</f>
        <v>Nueva</v>
      </c>
      <c r="O89" s="100">
        <f>+'PAIA + Seguimiento'!BD97</f>
        <v>0</v>
      </c>
      <c r="P89" s="100" t="str">
        <f>+'PAIA + Seguimiento'!BH97</f>
        <v>No programado</v>
      </c>
      <c r="Q89" s="100" t="str">
        <f t="shared" si="23"/>
        <v>No</v>
      </c>
      <c r="R89" s="100" t="str">
        <f t="shared" si="24"/>
        <v/>
      </c>
      <c r="S89" s="100">
        <f>+'PAIA + Seguimiento'!BI97</f>
        <v>0</v>
      </c>
      <c r="T89" s="100">
        <f>+'PAIA + Seguimiento'!BJ97</f>
        <v>0</v>
      </c>
      <c r="U89" s="100">
        <f>+'PAIA + Seguimiento'!BL97</f>
        <v>0</v>
      </c>
      <c r="V89" s="100" t="str">
        <f>+'PAIA + Seguimiento'!BM97</f>
        <v>Programado</v>
      </c>
      <c r="W89" s="100" t="str">
        <f t="shared" si="25"/>
        <v>Si</v>
      </c>
      <c r="X89" s="100">
        <f t="shared" si="26"/>
        <v>100</v>
      </c>
      <c r="Y89" s="100">
        <f>+'PAIA + Seguimiento'!BN97</f>
        <v>0</v>
      </c>
      <c r="Z89" s="100">
        <f>+'PAIA + Seguimiento'!BO97</f>
        <v>0</v>
      </c>
      <c r="AA89" s="100">
        <f>+'PAIA + Seguimiento'!BQ97</f>
        <v>0</v>
      </c>
      <c r="AB89" s="100" t="str">
        <f>+'PAIA + Seguimiento'!BR97</f>
        <v>No programado</v>
      </c>
      <c r="AC89" s="100" t="str">
        <f t="shared" si="27"/>
        <v>No</v>
      </c>
      <c r="AD89" s="100" t="str">
        <f t="shared" si="28"/>
        <v/>
      </c>
      <c r="AE89" s="100">
        <f>+'PAIA + Seguimiento'!BS97</f>
        <v>0</v>
      </c>
      <c r="AF89" s="100">
        <f>+'PAIA + Seguimiento'!BT97</f>
        <v>0</v>
      </c>
      <c r="AG89" s="100">
        <f>+'PAIA + Seguimiento'!BV97</f>
        <v>0</v>
      </c>
      <c r="AH89" s="100" t="str">
        <f>+'PAIA + Seguimiento'!BW97</f>
        <v>No programado</v>
      </c>
      <c r="AI89" s="100" t="str">
        <f t="shared" si="29"/>
        <v>No</v>
      </c>
      <c r="AJ89" s="100" t="str">
        <f t="shared" si="30"/>
        <v/>
      </c>
      <c r="AK89" s="100">
        <f>+'PAIA + Seguimiento'!BX97</f>
        <v>0</v>
      </c>
      <c r="AL89" s="100">
        <f>+'PAIA + Seguimiento'!BY97</f>
        <v>0</v>
      </c>
      <c r="AM89" s="100">
        <f>+'PAIA + Seguimiento'!CA97</f>
        <v>0</v>
      </c>
    </row>
    <row r="90" spans="1:39" x14ac:dyDescent="0.25">
      <c r="A90" s="100" t="str">
        <f>+'PAIA + Seguimiento'!B98</f>
        <v>Gestión Misional</v>
      </c>
      <c r="B90" s="100" t="str">
        <f>+'PAIA + Seguimiento'!D98</f>
        <v xml:space="preserve">Contribuir al saneamiento financiero del SGSSS, conciliando y pagando las diferencias en las cuentas por concepto de servicios y tecnologías no financiadas con la UPC entre la ADRES y sus posibles acreedores. </v>
      </c>
      <c r="C90" s="100" t="str">
        <f>+'PAIA + Seguimiento'!F98</f>
        <v>GM4 Implementación del acuerdo de punto final</v>
      </c>
      <c r="D90" s="100" t="str">
        <f>+'PAIA + Seguimiento'!G98</f>
        <v>Procedimiento de auditoría e interventoria a las cuentas radicadas por las entidades recobrantes implementado</v>
      </c>
      <c r="E90" s="100" t="str">
        <f>+'PAIA + Seguimiento'!I98</f>
        <v>Ejecución del procedimiento de auditoría e interventoria a las cuentas radicadas por las entidades recobrantes</v>
      </c>
      <c r="F90" s="100" t="str">
        <f>+'PAIA + Seguimiento'!K98</f>
        <v xml:space="preserve">Certificaciones de resultados de auditoria; Certificaciones de interventoria; </v>
      </c>
      <c r="G90" s="101">
        <f>+'PAIA + Seguimiento'!N98</f>
        <v>44013</v>
      </c>
      <c r="H90" s="101">
        <f>+'PAIA + Seguimiento'!O98</f>
        <v>44408</v>
      </c>
      <c r="I90" s="102">
        <f t="shared" si="21"/>
        <v>7</v>
      </c>
      <c r="J90" s="103">
        <f>+'PAIA + Seguimiento'!P98</f>
        <v>72741274939.956497</v>
      </c>
      <c r="K90" s="102">
        <f>+'PAIA + Seguimiento'!R98</f>
        <v>100</v>
      </c>
      <c r="L90" s="102" t="str">
        <f>+'PAIA + Seguimiento'!AZ98</f>
        <v>Dirección de Otras Prestaciones</v>
      </c>
      <c r="M90" s="102">
        <f t="shared" si="22"/>
        <v>0</v>
      </c>
      <c r="N90" s="100" t="str">
        <f>+'PAIA + Seguimiento'!BC98</f>
        <v>Nueva</v>
      </c>
      <c r="O90" s="100">
        <f>+'PAIA + Seguimiento'!BD98</f>
        <v>0</v>
      </c>
      <c r="P90" s="100" t="str">
        <f>+'PAIA + Seguimiento'!BH98</f>
        <v>No programado</v>
      </c>
      <c r="Q90" s="100" t="str">
        <f t="shared" si="23"/>
        <v>No</v>
      </c>
      <c r="R90" s="100" t="str">
        <f t="shared" si="24"/>
        <v/>
      </c>
      <c r="S90" s="100">
        <f>+'PAIA + Seguimiento'!BI98</f>
        <v>0</v>
      </c>
      <c r="T90" s="100">
        <f>+'PAIA + Seguimiento'!BJ98</f>
        <v>0</v>
      </c>
      <c r="U90" s="100">
        <f>+'PAIA + Seguimiento'!BL98</f>
        <v>0</v>
      </c>
      <c r="V90" s="100" t="str">
        <f>+'PAIA + Seguimiento'!BM98</f>
        <v>No programado</v>
      </c>
      <c r="W90" s="100" t="str">
        <f t="shared" si="25"/>
        <v>No</v>
      </c>
      <c r="X90" s="100" t="str">
        <f t="shared" si="26"/>
        <v/>
      </c>
      <c r="Y90" s="100">
        <f>+'PAIA + Seguimiento'!BN98</f>
        <v>0</v>
      </c>
      <c r="Z90" s="100">
        <f>+'PAIA + Seguimiento'!BO98</f>
        <v>0</v>
      </c>
      <c r="AA90" s="100">
        <f>+'PAIA + Seguimiento'!BQ98</f>
        <v>0</v>
      </c>
      <c r="AB90" s="100" t="str">
        <f>+'PAIA + Seguimiento'!BR98</f>
        <v>Programado</v>
      </c>
      <c r="AC90" s="100" t="str">
        <f t="shared" si="27"/>
        <v>Si</v>
      </c>
      <c r="AD90" s="100">
        <f t="shared" si="28"/>
        <v>100</v>
      </c>
      <c r="AE90" s="100">
        <f>+'PAIA + Seguimiento'!BS98</f>
        <v>0</v>
      </c>
      <c r="AF90" s="100">
        <f>+'PAIA + Seguimiento'!BT98</f>
        <v>0</v>
      </c>
      <c r="AG90" s="100">
        <f>+'PAIA + Seguimiento'!BV98</f>
        <v>0</v>
      </c>
      <c r="AH90" s="100" t="str">
        <f>+'PAIA + Seguimiento'!BW98</f>
        <v>Programado</v>
      </c>
      <c r="AI90" s="100" t="str">
        <f t="shared" si="29"/>
        <v>No</v>
      </c>
      <c r="AJ90" s="100" t="str">
        <f t="shared" si="30"/>
        <v/>
      </c>
      <c r="AK90" s="100">
        <f>+'PAIA + Seguimiento'!BX98</f>
        <v>0</v>
      </c>
      <c r="AL90" s="100">
        <f>+'PAIA + Seguimiento'!BY98</f>
        <v>0</v>
      </c>
      <c r="AM90" s="100">
        <f>+'PAIA + Seguimiento'!CA98</f>
        <v>0</v>
      </c>
    </row>
    <row r="91" spans="1:39" x14ac:dyDescent="0.25">
      <c r="A91" s="100" t="str">
        <f>+'PAIA + Seguimiento'!B99</f>
        <v>Gestión Misional</v>
      </c>
      <c r="B91" s="100" t="str">
        <f>+'PAIA + Seguimiento'!D99</f>
        <v xml:space="preserve">Contribuir al saneamiento financiero del SGSSS, conciliando y pagando las diferencias en las cuentas por concepto de servicios y tecnologías no financiadas con la UPC entre la ADRES y sus posibles acreedores. </v>
      </c>
      <c r="C91" s="100" t="str">
        <f>+'PAIA + Seguimiento'!F99</f>
        <v>GM4 Implementación del acuerdo de punto final</v>
      </c>
      <c r="D91" s="100" t="str">
        <f>+'PAIA + Seguimiento'!G99</f>
        <v>Proceso para implementar el acuerdo de punto final documentados, aprobados y formalizados en el Sistema de Gestión Institucional</v>
      </c>
      <c r="E91" s="100" t="str">
        <f>+'PAIA + Seguimiento'!I99</f>
        <v>Expedir el manual operativo para la implementación del acuerdo de punto final.</v>
      </c>
      <c r="F91" s="100" t="str">
        <f>+'PAIA + Seguimiento'!K99</f>
        <v>Manual Operativo</v>
      </c>
      <c r="G91" s="101">
        <f>+'PAIA + Seguimiento'!N99</f>
        <v>43862</v>
      </c>
      <c r="H91" s="101">
        <f>+'PAIA + Seguimiento'!O99</f>
        <v>43922</v>
      </c>
      <c r="I91" s="102">
        <f t="shared" si="21"/>
        <v>4</v>
      </c>
      <c r="J91" s="103">
        <f>+'PAIA + Seguimiento'!P99</f>
        <v>0</v>
      </c>
      <c r="K91" s="102">
        <f>+'PAIA + Seguimiento'!R99</f>
        <v>100</v>
      </c>
      <c r="L91" s="102" t="str">
        <f>+'PAIA + Seguimiento'!AZ99</f>
        <v>Dirección de Otras Prestaciones</v>
      </c>
      <c r="M91" s="102">
        <f t="shared" si="22"/>
        <v>0</v>
      </c>
      <c r="N91" s="100" t="str">
        <f>+'PAIA + Seguimiento'!BC99</f>
        <v>En desarrollo</v>
      </c>
      <c r="O91" s="100">
        <f>+'PAIA + Seguimiento'!BD99</f>
        <v>0</v>
      </c>
      <c r="P91" s="100" t="str">
        <f>+'PAIA + Seguimiento'!BH99</f>
        <v>Programado</v>
      </c>
      <c r="Q91" s="100" t="str">
        <f t="shared" si="23"/>
        <v>No</v>
      </c>
      <c r="R91" s="100" t="str">
        <f t="shared" si="24"/>
        <v/>
      </c>
      <c r="S91" s="100" t="str">
        <f>+'PAIA + Seguimiento'!BI99</f>
        <v>Se está trabajando en el manual operativo.
En la carpeta se adjunta la versión inicial del manual operativo.
Dicho documento es confidencial.</v>
      </c>
      <c r="T91" s="100">
        <f>+'PAIA + Seguimiento'!BJ99</f>
        <v>0</v>
      </c>
      <c r="U91" s="100" t="str">
        <f>+'PAIA + Seguimiento'!BL99</f>
        <v>Manual Operativo Version Preliminar  110420.pdf</v>
      </c>
      <c r="V91" s="100" t="str">
        <f>+'PAIA + Seguimiento'!BM99</f>
        <v>Programado</v>
      </c>
      <c r="W91" s="100" t="str">
        <f t="shared" si="25"/>
        <v>Si</v>
      </c>
      <c r="X91" s="100">
        <f t="shared" si="26"/>
        <v>100</v>
      </c>
      <c r="Y91" s="100">
        <f>+'PAIA + Seguimiento'!BN99</f>
        <v>0</v>
      </c>
      <c r="Z91" s="100">
        <f>+'PAIA + Seguimiento'!BO99</f>
        <v>0</v>
      </c>
      <c r="AA91" s="100">
        <f>+'PAIA + Seguimiento'!BQ99</f>
        <v>0</v>
      </c>
      <c r="AB91" s="100" t="str">
        <f>+'PAIA + Seguimiento'!BR99</f>
        <v>No programado</v>
      </c>
      <c r="AC91" s="100" t="str">
        <f t="shared" si="27"/>
        <v>No</v>
      </c>
      <c r="AD91" s="100" t="str">
        <f t="shared" si="28"/>
        <v/>
      </c>
      <c r="AE91" s="100">
        <f>+'PAIA + Seguimiento'!BS99</f>
        <v>0</v>
      </c>
      <c r="AF91" s="100">
        <f>+'PAIA + Seguimiento'!BT99</f>
        <v>0</v>
      </c>
      <c r="AG91" s="100">
        <f>+'PAIA + Seguimiento'!BV99</f>
        <v>0</v>
      </c>
      <c r="AH91" s="100" t="str">
        <f>+'PAIA + Seguimiento'!BW99</f>
        <v>No programado</v>
      </c>
      <c r="AI91" s="100" t="str">
        <f t="shared" si="29"/>
        <v>No</v>
      </c>
      <c r="AJ91" s="100" t="str">
        <f t="shared" si="30"/>
        <v/>
      </c>
      <c r="AK91" s="100">
        <f>+'PAIA + Seguimiento'!BX99</f>
        <v>0</v>
      </c>
      <c r="AL91" s="100">
        <f>+'PAIA + Seguimiento'!BY99</f>
        <v>0</v>
      </c>
      <c r="AM91" s="100">
        <f>+'PAIA + Seguimiento'!CA99</f>
        <v>0</v>
      </c>
    </row>
    <row r="92" spans="1:39" x14ac:dyDescent="0.25">
      <c r="A92" s="100" t="str">
        <f>+'PAIA + Seguimiento'!B100</f>
        <v>Gestión Misional</v>
      </c>
      <c r="B92" s="100" t="str">
        <f>+'PAIA + Seguimiento'!D100</f>
        <v xml:space="preserve">Contribuir al saneamiento financiero del SGSSS, conciliando y pagando las diferencias en las cuentas por concepto de servicios y tecnologías no financiadas con la UPC entre la ADRES y sus posibles acreedores. </v>
      </c>
      <c r="C92" s="100" t="str">
        <f>+'PAIA + Seguimiento'!F100</f>
        <v>GM4 Implementación del acuerdo de punto final</v>
      </c>
      <c r="D92" s="100" t="str">
        <f>+'PAIA + Seguimiento'!G100</f>
        <v>Reglamentación del artículo Artículo 237 de la Ley 1955 de 2019</v>
      </c>
      <c r="E92" s="100" t="str">
        <f>+'PAIA + Seguimiento'!I100</f>
        <v>Expedir el acto administrativo  para implementar el acuerdo de punto final, conforme al reglamento expedido por el Gobierno Nacional.</v>
      </c>
      <c r="F92" s="100" t="str">
        <f>+'PAIA + Seguimiento'!K100</f>
        <v>Acto administrativo expedido por la ADRES</v>
      </c>
      <c r="G92" s="101">
        <f>+'PAIA + Seguimiento'!N100</f>
        <v>43862</v>
      </c>
      <c r="H92" s="101">
        <f>+'PAIA + Seguimiento'!O100</f>
        <v>43922</v>
      </c>
      <c r="I92" s="102">
        <f t="shared" si="21"/>
        <v>4</v>
      </c>
      <c r="J92" s="103">
        <f>+'PAIA + Seguimiento'!P100</f>
        <v>0</v>
      </c>
      <c r="K92" s="102">
        <f>+'PAIA + Seguimiento'!R100</f>
        <v>100</v>
      </c>
      <c r="L92" s="102" t="str">
        <f>+'PAIA + Seguimiento'!AZ100</f>
        <v>Dirección de Otras Prestaciones</v>
      </c>
      <c r="M92" s="102">
        <f t="shared" si="22"/>
        <v>0</v>
      </c>
      <c r="N92" s="100" t="str">
        <f>+'PAIA + Seguimiento'!BC100</f>
        <v>Nueva</v>
      </c>
      <c r="O92" s="100">
        <f>+'PAIA + Seguimiento'!BD100</f>
        <v>0</v>
      </c>
      <c r="P92" s="100" t="str">
        <f>+'PAIA + Seguimiento'!BH100</f>
        <v>Programado</v>
      </c>
      <c r="Q92" s="100" t="str">
        <f t="shared" si="23"/>
        <v>No</v>
      </c>
      <c r="R92" s="100" t="str">
        <f t="shared" si="24"/>
        <v/>
      </c>
      <c r="S92" s="100" t="str">
        <f>+'PAIA + Seguimiento'!BI100</f>
        <v>La próxima semana se iiniciará la elaboración del acto administrativo.</v>
      </c>
      <c r="T92" s="100">
        <f>+'PAIA + Seguimiento'!BJ100</f>
        <v>0</v>
      </c>
      <c r="U92" s="100">
        <f>+'PAIA + Seguimiento'!BL100</f>
        <v>0</v>
      </c>
      <c r="V92" s="100" t="str">
        <f>+'PAIA + Seguimiento'!BM100</f>
        <v>Programado</v>
      </c>
      <c r="W92" s="100" t="str">
        <f t="shared" si="25"/>
        <v>Si</v>
      </c>
      <c r="X92" s="100">
        <f t="shared" si="26"/>
        <v>100</v>
      </c>
      <c r="Y92" s="100">
        <f>+'PAIA + Seguimiento'!BN100</f>
        <v>0</v>
      </c>
      <c r="Z92" s="100">
        <f>+'PAIA + Seguimiento'!BO100</f>
        <v>0</v>
      </c>
      <c r="AA92" s="100">
        <f>+'PAIA + Seguimiento'!BQ100</f>
        <v>0</v>
      </c>
      <c r="AB92" s="100" t="str">
        <f>+'PAIA + Seguimiento'!BR100</f>
        <v>No programado</v>
      </c>
      <c r="AC92" s="100" t="str">
        <f t="shared" si="27"/>
        <v>No</v>
      </c>
      <c r="AD92" s="100" t="str">
        <f t="shared" si="28"/>
        <v/>
      </c>
      <c r="AE92" s="100">
        <f>+'PAIA + Seguimiento'!BS100</f>
        <v>0</v>
      </c>
      <c r="AF92" s="100">
        <f>+'PAIA + Seguimiento'!BT100</f>
        <v>0</v>
      </c>
      <c r="AG92" s="100">
        <f>+'PAIA + Seguimiento'!BV100</f>
        <v>0</v>
      </c>
      <c r="AH92" s="100" t="str">
        <f>+'PAIA + Seguimiento'!BW100</f>
        <v>No programado</v>
      </c>
      <c r="AI92" s="100" t="str">
        <f t="shared" si="29"/>
        <v>No</v>
      </c>
      <c r="AJ92" s="100" t="str">
        <f t="shared" si="30"/>
        <v/>
      </c>
      <c r="AK92" s="100">
        <f>+'PAIA + Seguimiento'!BX100</f>
        <v>0</v>
      </c>
      <c r="AL92" s="100">
        <f>+'PAIA + Seguimiento'!BY100</f>
        <v>0</v>
      </c>
      <c r="AM92" s="100">
        <f>+'PAIA + Seguimiento'!CA100</f>
        <v>0</v>
      </c>
    </row>
    <row r="93" spans="1:39" x14ac:dyDescent="0.25">
      <c r="A93" s="100" t="str">
        <f>+'PAIA + Seguimiento'!B101</f>
        <v>Gestión Misional</v>
      </c>
      <c r="B93" s="100" t="str">
        <f>+'PAIA + Seguimiento'!D101</f>
        <v xml:space="preserve">Contribuir al saneamiento financiero del SGSSS, conciliando y pagando las diferencias en las cuentas por concepto de servicios y tecnologías no financiadas con la UPC entre la ADRES y sus posibles acreedores. </v>
      </c>
      <c r="C93" s="100" t="str">
        <f>+'PAIA + Seguimiento'!F101</f>
        <v>GM4 Implementación del acuerdo de punto final</v>
      </c>
      <c r="D93" s="100" t="str">
        <f>+'PAIA + Seguimiento'!G101</f>
        <v>Tablas de referencia de los servicios y tecnologías no financiadas con la UPC y de los servicios excluidos enviada al Ministerio de Salud y Protección Social</v>
      </c>
      <c r="E93" s="100" t="str">
        <f>+'PAIA + Seguimiento'!I101</f>
        <v>Elaborar las tablas de referencia de los servicios y tecnologías no financiadas con la UPC y de los servicios excluidos</v>
      </c>
      <c r="F93" s="100" t="str">
        <f>+'PAIA + Seguimiento'!K101</f>
        <v>Tablas de referencia de los servicios y tecnologías no financiadas con la UPC y de los servicios excluidos elaborados y aprobadas.</v>
      </c>
      <c r="G93" s="101">
        <f>+'PAIA + Seguimiento'!N101</f>
        <v>43862</v>
      </c>
      <c r="H93" s="101">
        <f>+'PAIA + Seguimiento'!O101</f>
        <v>43922</v>
      </c>
      <c r="I93" s="102">
        <f t="shared" si="21"/>
        <v>4</v>
      </c>
      <c r="J93" s="103">
        <f>+'PAIA + Seguimiento'!P101</f>
        <v>0</v>
      </c>
      <c r="K93" s="102">
        <f>+'PAIA + Seguimiento'!R101</f>
        <v>100</v>
      </c>
      <c r="L93" s="102" t="str">
        <f>+'PAIA + Seguimiento'!AZ101</f>
        <v>Dirección de Otras Prestaciones</v>
      </c>
      <c r="M93" s="102">
        <f t="shared" si="22"/>
        <v>0</v>
      </c>
      <c r="N93" s="100" t="str">
        <f>+'PAIA + Seguimiento'!BC101</f>
        <v>En desarrollo</v>
      </c>
      <c r="O93" s="100">
        <f>+'PAIA + Seguimiento'!BD101</f>
        <v>0</v>
      </c>
      <c r="P93" s="100" t="str">
        <f>+'PAIA + Seguimiento'!BH101</f>
        <v>Programado</v>
      </c>
      <c r="Q93" s="100" t="str">
        <f t="shared" si="23"/>
        <v>No</v>
      </c>
      <c r="R93" s="100" t="str">
        <f t="shared" si="24"/>
        <v/>
      </c>
      <c r="S93" s="100" t="str">
        <f>+'PAIA + Seguimiento'!BI101</f>
        <v>ADRES ha remitido correos electrónicos con las tablas de referencia para revisiòn al MSPS.
Se adjuntan en la carpeta los correos electrònicos.</v>
      </c>
      <c r="T93" s="100" t="str">
        <f>+'PAIA + Seguimiento'!BJ101</f>
        <v>Respecto de las tablas de referencia de medicamentos y VMR no se ha recibido retroalimentación del MSPS.</v>
      </c>
      <c r="U93" s="100" t="str">
        <f>+'PAIA + Seguimiento'!BL101</f>
        <v>T.R. Medicamentos.pdf
T.R. Nutricionales.pdf
T.R. Procedimientos y exclusiones.pdf
T.R. VMR.pdf</v>
      </c>
      <c r="V93" s="100" t="str">
        <f>+'PAIA + Seguimiento'!BM101</f>
        <v>Programado</v>
      </c>
      <c r="W93" s="100" t="str">
        <f t="shared" si="25"/>
        <v>Si</v>
      </c>
      <c r="X93" s="100">
        <f t="shared" si="26"/>
        <v>100</v>
      </c>
      <c r="Y93" s="100">
        <f>+'PAIA + Seguimiento'!BN101</f>
        <v>0</v>
      </c>
      <c r="Z93" s="100">
        <f>+'PAIA + Seguimiento'!BO101</f>
        <v>0</v>
      </c>
      <c r="AA93" s="100">
        <f>+'PAIA + Seguimiento'!BQ101</f>
        <v>0</v>
      </c>
      <c r="AB93" s="100" t="str">
        <f>+'PAIA + Seguimiento'!BR101</f>
        <v>No programado</v>
      </c>
      <c r="AC93" s="100" t="str">
        <f t="shared" si="27"/>
        <v>No</v>
      </c>
      <c r="AD93" s="100" t="str">
        <f t="shared" si="28"/>
        <v/>
      </c>
      <c r="AE93" s="100">
        <f>+'PAIA + Seguimiento'!BS101</f>
        <v>0</v>
      </c>
      <c r="AF93" s="100">
        <f>+'PAIA + Seguimiento'!BT101</f>
        <v>0</v>
      </c>
      <c r="AG93" s="100">
        <f>+'PAIA + Seguimiento'!BV101</f>
        <v>0</v>
      </c>
      <c r="AH93" s="100" t="str">
        <f>+'PAIA + Seguimiento'!BW101</f>
        <v>No programado</v>
      </c>
      <c r="AI93" s="100" t="str">
        <f t="shared" si="29"/>
        <v>No</v>
      </c>
      <c r="AJ93" s="100" t="str">
        <f t="shared" si="30"/>
        <v/>
      </c>
      <c r="AK93" s="100">
        <f>+'PAIA + Seguimiento'!BX101</f>
        <v>0</v>
      </c>
      <c r="AL93" s="100">
        <f>+'PAIA + Seguimiento'!BY101</f>
        <v>0</v>
      </c>
      <c r="AM93" s="100">
        <f>+'PAIA + Seguimiento'!CA101</f>
        <v>0</v>
      </c>
    </row>
    <row r="94" spans="1:39" x14ac:dyDescent="0.25">
      <c r="A94" s="100" t="str">
        <f>+'PAIA + Seguimiento'!B102</f>
        <v>Gestión Misional</v>
      </c>
      <c r="B94" s="100" t="str">
        <f>+'PAIA + Seguimiento'!D102</f>
        <v>Fortalecer la gestión del conocimiento con el fin de potenciar las habilidades del talento humano y los resultados institucionales</v>
      </c>
      <c r="C94" s="100" t="str">
        <f>+'PAIA + Seguimiento'!F102</f>
        <v>Mejorar el relacionamiento e intercambio de información con los grupos de interés</v>
      </c>
      <c r="D94" s="100" t="str">
        <f>+'PAIA + Seguimiento'!G102</f>
        <v>Requerimientos funcionales y tecnológicos de Interoperabilidad</v>
      </c>
      <c r="E94" s="100" t="str">
        <f>+'PAIA + Seguimiento'!I102</f>
        <v>Identificar los requerimientos funcionales y tecnológicos para la Interoperabilidad con los grupos de valor seleccionados</v>
      </c>
      <c r="F94" s="100" t="str">
        <f>+'PAIA + Seguimiento'!K102</f>
        <v>Requerimientos funcionales y tecnológicos de Interoperabilidad identificados</v>
      </c>
      <c r="G94" s="101">
        <f>+'PAIA + Seguimiento'!N102</f>
        <v>43893</v>
      </c>
      <c r="H94" s="101">
        <f>+'PAIA + Seguimiento'!O102</f>
        <v>44104</v>
      </c>
      <c r="I94" s="102">
        <f t="shared" si="21"/>
        <v>9</v>
      </c>
      <c r="J94" s="103">
        <f>+'PAIA + Seguimiento'!P102</f>
        <v>0</v>
      </c>
      <c r="K94" s="102">
        <f>+'PAIA + Seguimiento'!R102</f>
        <v>100</v>
      </c>
      <c r="L94" s="102" t="str">
        <f>+'PAIA + Seguimiento'!AZ102</f>
        <v>Dirección de Tecnologías de Información y Comunicaciones</v>
      </c>
      <c r="M94" s="102">
        <f t="shared" si="22"/>
        <v>0</v>
      </c>
      <c r="N94" s="100" t="str">
        <f>+'PAIA + Seguimiento'!BC102</f>
        <v>En desarrollo</v>
      </c>
      <c r="O94" s="100">
        <f>+'PAIA + Seguimiento'!BD102</f>
        <v>0</v>
      </c>
      <c r="P94" s="100" t="str">
        <f>+'PAIA + Seguimiento'!BH102</f>
        <v>Programado</v>
      </c>
      <c r="Q94" s="100" t="str">
        <f t="shared" si="23"/>
        <v>No</v>
      </c>
      <c r="R94" s="100" t="str">
        <f t="shared" si="24"/>
        <v/>
      </c>
      <c r="S94" s="100" t="str">
        <f>+'PAIA + Seguimiento'!BI102</f>
        <v>20200331. Esta actividad conforme con la planeación interna, se empezará a desarrollar una vez se termine la  actividades "Definir las características que perfilan la calidad de los datos"</v>
      </c>
      <c r="T94" s="100" t="str">
        <f>+'PAIA + Seguimiento'!BJ102</f>
        <v>Ninguna dentro del periodo</v>
      </c>
      <c r="U94" s="100" t="str">
        <f>+'PAIA + Seguimiento'!BL102</f>
        <v>No aplica para el presente seguimiento</v>
      </c>
      <c r="V94" s="100" t="str">
        <f>+'PAIA + Seguimiento'!BM102</f>
        <v>Programado</v>
      </c>
      <c r="W94" s="100" t="str">
        <f t="shared" si="25"/>
        <v>No</v>
      </c>
      <c r="X94" s="100" t="str">
        <f t="shared" si="26"/>
        <v/>
      </c>
      <c r="Y94" s="100">
        <f>+'PAIA + Seguimiento'!BN102</f>
        <v>0</v>
      </c>
      <c r="Z94" s="100">
        <f>+'PAIA + Seguimiento'!BO102</f>
        <v>0</v>
      </c>
      <c r="AA94" s="100">
        <f>+'PAIA + Seguimiento'!BQ102</f>
        <v>0</v>
      </c>
      <c r="AB94" s="100" t="str">
        <f>+'PAIA + Seguimiento'!BR102</f>
        <v>Programado</v>
      </c>
      <c r="AC94" s="100" t="str">
        <f t="shared" si="27"/>
        <v>Si</v>
      </c>
      <c r="AD94" s="100">
        <f t="shared" si="28"/>
        <v>100</v>
      </c>
      <c r="AE94" s="100">
        <f>+'PAIA + Seguimiento'!BS102</f>
        <v>0</v>
      </c>
      <c r="AF94" s="100">
        <f>+'PAIA + Seguimiento'!BT102</f>
        <v>0</v>
      </c>
      <c r="AG94" s="100">
        <f>+'PAIA + Seguimiento'!BV102</f>
        <v>0</v>
      </c>
      <c r="AH94" s="100" t="str">
        <f>+'PAIA + Seguimiento'!BW102</f>
        <v>No programado</v>
      </c>
      <c r="AI94" s="100" t="str">
        <f t="shared" si="29"/>
        <v>No</v>
      </c>
      <c r="AJ94" s="100" t="str">
        <f t="shared" si="30"/>
        <v/>
      </c>
      <c r="AK94" s="100">
        <f>+'PAIA + Seguimiento'!BX102</f>
        <v>0</v>
      </c>
      <c r="AL94" s="100">
        <f>+'PAIA + Seguimiento'!BY102</f>
        <v>0</v>
      </c>
      <c r="AM94" s="100">
        <f>+'PAIA + Seguimiento'!CA102</f>
        <v>0</v>
      </c>
    </row>
    <row r="95" spans="1:39" x14ac:dyDescent="0.25">
      <c r="A95" s="100" t="str">
        <f>+'PAIA + Seguimiento'!B103</f>
        <v>Gestión Misional</v>
      </c>
      <c r="B95" s="100" t="str">
        <f>+'PAIA + Seguimiento'!D103</f>
        <v>Fortalecer la gestión del riesgo financiero, jurídico y de fraude, implementando mecanismos de monitoreo y detección de eventos atípicos, inconsistentes o irregulares, contribuyendo a la sostenibilidad financiera del SGSSS</v>
      </c>
      <c r="C95" s="100" t="str">
        <f>+'PAIA + Seguimiento'!F103</f>
        <v>Defensa Jurídica</v>
      </c>
      <c r="D95" s="100" t="str">
        <f>+'PAIA + Seguimiento'!G103</f>
        <v>Documento  de análisis de los fallos proferidos</v>
      </c>
      <c r="E95" s="100" t="str">
        <f>+'PAIA + Seguimiento'!I103</f>
        <v xml:space="preserve">Elaboración análisis de los fallos proferidos
</v>
      </c>
      <c r="F95" s="100" t="str">
        <f>+'PAIA + Seguimiento'!K103</f>
        <v>Documento que contenga el análisis de los fallos proferidos en el año 2019 e identifique argumentos que podrían ser tenidos en cuenta en las estrategias de defensa</v>
      </c>
      <c r="G95" s="101">
        <f>+'PAIA + Seguimiento'!N103</f>
        <v>43922</v>
      </c>
      <c r="H95" s="101">
        <f>+'PAIA + Seguimiento'!O103</f>
        <v>43981</v>
      </c>
      <c r="I95" s="102">
        <f t="shared" si="21"/>
        <v>5</v>
      </c>
      <c r="J95" s="103">
        <f>+'PAIA + Seguimiento'!P103</f>
        <v>0</v>
      </c>
      <c r="K95" s="102">
        <f>+'PAIA + Seguimiento'!R103</f>
        <v>50</v>
      </c>
      <c r="L95" s="102" t="str">
        <f>+'PAIA + Seguimiento'!AZ103</f>
        <v>Oficina Asesora Jurídica</v>
      </c>
      <c r="M95" s="102">
        <f t="shared" si="22"/>
        <v>0</v>
      </c>
      <c r="N95" s="100" t="str">
        <f>+'PAIA + Seguimiento'!BC103</f>
        <v>Nueva</v>
      </c>
      <c r="O95" s="100">
        <f>+'PAIA + Seguimiento'!BD103</f>
        <v>0</v>
      </c>
      <c r="P95" s="100" t="str">
        <f>+'PAIA + Seguimiento'!BH103</f>
        <v>No programado</v>
      </c>
      <c r="Q95" s="100" t="str">
        <f t="shared" si="23"/>
        <v>No</v>
      </c>
      <c r="R95" s="100" t="str">
        <f t="shared" si="24"/>
        <v/>
      </c>
      <c r="S95" s="100">
        <f>+'PAIA + Seguimiento'!BI103</f>
        <v>0</v>
      </c>
      <c r="T95" s="100">
        <f>+'PAIA + Seguimiento'!BJ103</f>
        <v>0</v>
      </c>
      <c r="U95" s="100">
        <f>+'PAIA + Seguimiento'!BL103</f>
        <v>0</v>
      </c>
      <c r="V95" s="100" t="str">
        <f>+'PAIA + Seguimiento'!BM103</f>
        <v>Programado</v>
      </c>
      <c r="W95" s="100" t="str">
        <f t="shared" si="25"/>
        <v>Si</v>
      </c>
      <c r="X95" s="100">
        <f t="shared" si="26"/>
        <v>50</v>
      </c>
      <c r="Y95" s="100">
        <f>+'PAIA + Seguimiento'!BN103</f>
        <v>0</v>
      </c>
      <c r="Z95" s="100">
        <f>+'PAIA + Seguimiento'!BO103</f>
        <v>0</v>
      </c>
      <c r="AA95" s="100">
        <f>+'PAIA + Seguimiento'!BQ103</f>
        <v>0</v>
      </c>
      <c r="AB95" s="100" t="str">
        <f>+'PAIA + Seguimiento'!BR103</f>
        <v>No programado</v>
      </c>
      <c r="AC95" s="100" t="str">
        <f t="shared" si="27"/>
        <v>No</v>
      </c>
      <c r="AD95" s="100" t="str">
        <f t="shared" si="28"/>
        <v/>
      </c>
      <c r="AE95" s="100">
        <f>+'PAIA + Seguimiento'!BS103</f>
        <v>0</v>
      </c>
      <c r="AF95" s="100">
        <f>+'PAIA + Seguimiento'!BT103</f>
        <v>0</v>
      </c>
      <c r="AG95" s="100">
        <f>+'PAIA + Seguimiento'!BV103</f>
        <v>0</v>
      </c>
      <c r="AH95" s="100" t="str">
        <f>+'PAIA + Seguimiento'!BW103</f>
        <v>No programado</v>
      </c>
      <c r="AI95" s="100" t="str">
        <f t="shared" si="29"/>
        <v>No</v>
      </c>
      <c r="AJ95" s="100" t="str">
        <f t="shared" si="30"/>
        <v/>
      </c>
      <c r="AK95" s="100">
        <f>+'PAIA + Seguimiento'!BX103</f>
        <v>0</v>
      </c>
      <c r="AL95" s="100">
        <f>+'PAIA + Seguimiento'!BY103</f>
        <v>0</v>
      </c>
      <c r="AM95" s="100">
        <f>+'PAIA + Seguimiento'!CA103</f>
        <v>0</v>
      </c>
    </row>
    <row r="96" spans="1:39" x14ac:dyDescent="0.25">
      <c r="A96" s="100" t="str">
        <f>+'PAIA + Seguimiento'!B104</f>
        <v>Gestión Misional</v>
      </c>
      <c r="B96" s="100" t="str">
        <f>+'PAIA + Seguimiento'!D104</f>
        <v>Fortalecer la gestión del riesgo financiero, jurídico y de fraude, implementando mecanismos de monitoreo y detección de eventos atípicos, inconsistentes o irregulares, contribuyendo a la sostenibilidad financiera del SGSSS</v>
      </c>
      <c r="C96" s="100" t="str">
        <f>+'PAIA + Seguimiento'!F104</f>
        <v>Defensa Jurídica</v>
      </c>
      <c r="D96" s="100" t="str">
        <f>+'PAIA + Seguimiento'!G104</f>
        <v>Documento  de análisis de los fallos proferidos</v>
      </c>
      <c r="E96" s="100" t="str">
        <f>+'PAIA + Seguimiento'!I104</f>
        <v xml:space="preserve">Elaboración análisis de los fallos proferidos
</v>
      </c>
      <c r="F96" s="100" t="str">
        <f>+'PAIA + Seguimiento'!K104</f>
        <v>Documento que contenga el análisis de los fallos proferidos en el año 2020 e identifique argumentos que podrían ser tenidos en cuenta en las estrategias de defensa</v>
      </c>
      <c r="G96" s="101">
        <f>+'PAIA + Seguimiento'!N104</f>
        <v>44135</v>
      </c>
      <c r="H96" s="101">
        <f>+'PAIA + Seguimiento'!O104</f>
        <v>44196</v>
      </c>
      <c r="I96" s="102">
        <f t="shared" si="21"/>
        <v>12</v>
      </c>
      <c r="J96" s="103">
        <f>+'PAIA + Seguimiento'!P104</f>
        <v>0</v>
      </c>
      <c r="K96" s="102">
        <f>+'PAIA + Seguimiento'!R104</f>
        <v>50</v>
      </c>
      <c r="L96" s="102" t="str">
        <f>+'PAIA + Seguimiento'!AZ104</f>
        <v>Oficina Asesora Jurídica</v>
      </c>
      <c r="M96" s="102">
        <f t="shared" si="22"/>
        <v>0</v>
      </c>
      <c r="N96" s="100" t="str">
        <f>+'PAIA + Seguimiento'!BC104</f>
        <v>Nueva</v>
      </c>
      <c r="O96" s="100">
        <f>+'PAIA + Seguimiento'!BD104</f>
        <v>0</v>
      </c>
      <c r="P96" s="100" t="str">
        <f>+'PAIA + Seguimiento'!BH104</f>
        <v>No programado</v>
      </c>
      <c r="Q96" s="100" t="str">
        <f t="shared" si="23"/>
        <v>No</v>
      </c>
      <c r="R96" s="100" t="str">
        <f t="shared" si="24"/>
        <v/>
      </c>
      <c r="S96" s="100">
        <f>+'PAIA + Seguimiento'!BI104</f>
        <v>0</v>
      </c>
      <c r="T96" s="100">
        <f>+'PAIA + Seguimiento'!BJ104</f>
        <v>0</v>
      </c>
      <c r="U96" s="100">
        <f>+'PAIA + Seguimiento'!BL104</f>
        <v>0</v>
      </c>
      <c r="V96" s="100" t="str">
        <f>+'PAIA + Seguimiento'!BM104</f>
        <v>No programado</v>
      </c>
      <c r="W96" s="100" t="str">
        <f t="shared" si="25"/>
        <v>No</v>
      </c>
      <c r="X96" s="100" t="str">
        <f t="shared" si="26"/>
        <v/>
      </c>
      <c r="Y96" s="100">
        <f>+'PAIA + Seguimiento'!BN104</f>
        <v>0</v>
      </c>
      <c r="Z96" s="100">
        <f>+'PAIA + Seguimiento'!BO104</f>
        <v>0</v>
      </c>
      <c r="AA96" s="100">
        <f>+'PAIA + Seguimiento'!BQ104</f>
        <v>0</v>
      </c>
      <c r="AB96" s="100" t="str">
        <f>+'PAIA + Seguimiento'!BR104</f>
        <v>No programado</v>
      </c>
      <c r="AC96" s="100" t="str">
        <f t="shared" si="27"/>
        <v>No</v>
      </c>
      <c r="AD96" s="100" t="str">
        <f t="shared" si="28"/>
        <v/>
      </c>
      <c r="AE96" s="100">
        <f>+'PAIA + Seguimiento'!BS104</f>
        <v>0</v>
      </c>
      <c r="AF96" s="100">
        <f>+'PAIA + Seguimiento'!BT104</f>
        <v>0</v>
      </c>
      <c r="AG96" s="100">
        <f>+'PAIA + Seguimiento'!BV104</f>
        <v>0</v>
      </c>
      <c r="AH96" s="100" t="str">
        <f>+'PAIA + Seguimiento'!BW104</f>
        <v>Programado</v>
      </c>
      <c r="AI96" s="100" t="str">
        <f t="shared" si="29"/>
        <v>Si</v>
      </c>
      <c r="AJ96" s="100">
        <f t="shared" si="30"/>
        <v>50</v>
      </c>
      <c r="AK96" s="100">
        <f>+'PAIA + Seguimiento'!BX104</f>
        <v>0</v>
      </c>
      <c r="AL96" s="100">
        <f>+'PAIA + Seguimiento'!BY104</f>
        <v>0</v>
      </c>
      <c r="AM96" s="100">
        <f>+'PAIA + Seguimiento'!CA104</f>
        <v>0</v>
      </c>
    </row>
    <row r="97" spans="1:39" x14ac:dyDescent="0.25">
      <c r="A97" s="100" t="str">
        <f>+'PAIA + Seguimiento'!B105</f>
        <v>Gestión Misional</v>
      </c>
      <c r="B97" s="100" t="str">
        <f>+'PAIA + Seguimiento'!D105</f>
        <v>Fortalecer la gestión del riesgo financiero, jurídico y de fraude, implementando mecanismos de monitoreo y detección de eventos atípicos, inconsistentes o irregulares, contribuyendo a la sostenibilidad financiera del SGSSS</v>
      </c>
      <c r="C97" s="100" t="str">
        <f>+'PAIA + Seguimiento'!F105</f>
        <v>Defensa Jurídica</v>
      </c>
      <c r="D97" s="100" t="str">
        <f>+'PAIA + Seguimiento'!G105</f>
        <v>Documento de análisis de los cambios normativos que puedan afectar a la ADRES</v>
      </c>
      <c r="E97" s="100" t="str">
        <f>+'PAIA + Seguimiento'!I105</f>
        <v>Análisis de los proyectos de Ley, Decreto o Resolución que pueden tener un impacto en la Entidad</v>
      </c>
      <c r="F97" s="100" t="str">
        <f>+'PAIA + Seguimiento'!K105</f>
        <v xml:space="preserve">Conceptos expedidos exponiendo la posición de la Entidad ante el Legislador o el ente regulador </v>
      </c>
      <c r="G97" s="101">
        <f>+'PAIA + Seguimiento'!N105</f>
        <v>43831</v>
      </c>
      <c r="H97" s="101">
        <f>+'PAIA + Seguimiento'!O105</f>
        <v>44196</v>
      </c>
      <c r="I97" s="102">
        <f t="shared" si="21"/>
        <v>12</v>
      </c>
      <c r="J97" s="103">
        <f>+'PAIA + Seguimiento'!P105</f>
        <v>46920000</v>
      </c>
      <c r="K97" s="102">
        <f>+'PAIA + Seguimiento'!R105</f>
        <v>50</v>
      </c>
      <c r="L97" s="102" t="str">
        <f>+'PAIA + Seguimiento'!AZ105</f>
        <v>Oficina Asesora Jurídica</v>
      </c>
      <c r="M97" s="102">
        <f t="shared" si="22"/>
        <v>0</v>
      </c>
      <c r="N97" s="100" t="str">
        <f>+'PAIA + Seguimiento'!BC105</f>
        <v>En desarrollo</v>
      </c>
      <c r="O97" s="100">
        <f>+'PAIA + Seguimiento'!BD105</f>
        <v>0</v>
      </c>
      <c r="P97" s="100" t="str">
        <f>+'PAIA + Seguimiento'!BH105</f>
        <v>Programado</v>
      </c>
      <c r="Q97" s="100" t="str">
        <f t="shared" si="23"/>
        <v>No</v>
      </c>
      <c r="R97" s="100" t="str">
        <f t="shared" si="24"/>
        <v/>
      </c>
      <c r="S97" s="100" t="str">
        <f>+'PAIA + Seguimiento'!BI105</f>
        <v xml:space="preserve">Además de los conceptos frente a los proyectos de Ley que se elaboraron y radicaron durante la vigencia 2019, durante el presente trimestre se inició la  elaboración los borradores de concepto relativos a los PL 119/19 Senado, PL 165/2019 Senado, PL 001/2018 Cámara y PL 196/2019 Cámara. </v>
      </c>
      <c r="T97" s="100">
        <f>+'PAIA + Seguimiento'!BJ105</f>
        <v>0</v>
      </c>
      <c r="U97" s="100" t="str">
        <f>+'PAIA + Seguimiento'!BL105</f>
        <v>Conceptos expedidos exponiendo la posición de la Entidad ante el Legislador o el ente regulador 2020 1</v>
      </c>
      <c r="V97" s="100" t="str">
        <f>+'PAIA + Seguimiento'!BM105</f>
        <v>Programado</v>
      </c>
      <c r="W97" s="100" t="str">
        <f t="shared" si="25"/>
        <v>No</v>
      </c>
      <c r="X97" s="100" t="str">
        <f t="shared" si="26"/>
        <v/>
      </c>
      <c r="Y97" s="100">
        <f>+'PAIA + Seguimiento'!BN105</f>
        <v>0</v>
      </c>
      <c r="Z97" s="100">
        <f>+'PAIA + Seguimiento'!BO105</f>
        <v>0</v>
      </c>
      <c r="AA97" s="100">
        <f>+'PAIA + Seguimiento'!BQ105</f>
        <v>0</v>
      </c>
      <c r="AB97" s="100" t="str">
        <f>+'PAIA + Seguimiento'!BR105</f>
        <v>Programado</v>
      </c>
      <c r="AC97" s="100" t="str">
        <f t="shared" si="27"/>
        <v>No</v>
      </c>
      <c r="AD97" s="100" t="str">
        <f t="shared" si="28"/>
        <v/>
      </c>
      <c r="AE97" s="100">
        <f>+'PAIA + Seguimiento'!BS105</f>
        <v>0</v>
      </c>
      <c r="AF97" s="100">
        <f>+'PAIA + Seguimiento'!BT105</f>
        <v>0</v>
      </c>
      <c r="AG97" s="100">
        <f>+'PAIA + Seguimiento'!BV105</f>
        <v>0</v>
      </c>
      <c r="AH97" s="100" t="str">
        <f>+'PAIA + Seguimiento'!BW105</f>
        <v>Programado</v>
      </c>
      <c r="AI97" s="100" t="str">
        <f t="shared" si="29"/>
        <v>Si</v>
      </c>
      <c r="AJ97" s="100">
        <f t="shared" si="30"/>
        <v>50</v>
      </c>
      <c r="AK97" s="100">
        <f>+'PAIA + Seguimiento'!BX105</f>
        <v>0</v>
      </c>
      <c r="AL97" s="100">
        <f>+'PAIA + Seguimiento'!BY105</f>
        <v>0</v>
      </c>
      <c r="AM97" s="100">
        <f>+'PAIA + Seguimiento'!CA105</f>
        <v>0</v>
      </c>
    </row>
    <row r="98" spans="1:39" x14ac:dyDescent="0.25">
      <c r="A98" s="100" t="str">
        <f>+'PAIA + Seguimiento'!B106</f>
        <v>Gestión Misional</v>
      </c>
      <c r="B98" s="100" t="str">
        <f>+'PAIA + Seguimiento'!D106</f>
        <v>Fortalecer la gestión del riesgo financiero, jurídico y de fraude, implementando mecanismos de monitoreo y detección de eventos atípicos, inconsistentes o irregulares, contribuyendo a la sostenibilidad financiera del SGSSS</v>
      </c>
      <c r="C98" s="100" t="str">
        <f>+'PAIA + Seguimiento'!F106</f>
        <v>Defensa Jurídica</v>
      </c>
      <c r="D98" s="100" t="str">
        <f>+'PAIA + Seguimiento'!G106</f>
        <v>Documento de análisis de los cambios normativos que puedan afectar a la ADRES</v>
      </c>
      <c r="E98" s="100" t="str">
        <f>+'PAIA + Seguimiento'!I106</f>
        <v>Identificar los proyectos de Ley, Decreto o Resolución que pueden tener un impacto en la Entidad</v>
      </c>
      <c r="F98" s="100" t="str">
        <f>+'PAIA + Seguimiento'!K106</f>
        <v xml:space="preserve">Cuadro resumen trimestral de los proyectos normativos con impacto </v>
      </c>
      <c r="G98" s="101">
        <f>+'PAIA + Seguimiento'!N106</f>
        <v>43831</v>
      </c>
      <c r="H98" s="101">
        <f>+'PAIA + Seguimiento'!O106</f>
        <v>44196</v>
      </c>
      <c r="I98" s="102">
        <f t="shared" si="21"/>
        <v>12</v>
      </c>
      <c r="J98" s="103">
        <f>+'PAIA + Seguimiento'!P106</f>
        <v>46920000</v>
      </c>
      <c r="K98" s="102">
        <f>+'PAIA + Seguimiento'!R106</f>
        <v>50</v>
      </c>
      <c r="L98" s="102" t="str">
        <f>+'PAIA + Seguimiento'!AZ106</f>
        <v>Oficina Asesora Jurídica</v>
      </c>
      <c r="M98" s="102">
        <f t="shared" si="22"/>
        <v>0</v>
      </c>
      <c r="N98" s="100" t="str">
        <f>+'PAIA + Seguimiento'!BC106</f>
        <v>En desarrollo</v>
      </c>
      <c r="O98" s="100">
        <f>+'PAIA + Seguimiento'!BD106</f>
        <v>0</v>
      </c>
      <c r="P98" s="100" t="str">
        <f>+'PAIA + Seguimiento'!BH106</f>
        <v>Programado</v>
      </c>
      <c r="Q98" s="100" t="str">
        <f t="shared" si="23"/>
        <v>No</v>
      </c>
      <c r="R98" s="100" t="str">
        <f t="shared" si="24"/>
        <v/>
      </c>
      <c r="S98" s="100" t="str">
        <f>+'PAIA + Seguimiento'!BI106</f>
        <v xml:space="preserve">Se elaboró y se presenta el Cuadro resumen trimestral de los proyectos normativos con impacto </v>
      </c>
      <c r="T98" s="100" t="str">
        <f>+'PAIA + Seguimiento'!BJ106</f>
        <v xml:space="preserve">Dificultades para el seguimiento de las sesiones de Cámara y el Senado con ocasión a la emergencia causada por el COVID </v>
      </c>
      <c r="U98" s="100" t="str">
        <f>+'PAIA + Seguimiento'!BL106</f>
        <v>Cuadro resumen trimestral de los proyectos normativos con impacto 2020 1_x000D_</v>
      </c>
      <c r="V98" s="100" t="str">
        <f>+'PAIA + Seguimiento'!BM106</f>
        <v>Programado</v>
      </c>
      <c r="W98" s="100" t="str">
        <f t="shared" si="25"/>
        <v>No</v>
      </c>
      <c r="X98" s="100" t="str">
        <f t="shared" si="26"/>
        <v/>
      </c>
      <c r="Y98" s="100">
        <f>+'PAIA + Seguimiento'!BN106</f>
        <v>0</v>
      </c>
      <c r="Z98" s="100">
        <f>+'PAIA + Seguimiento'!BO106</f>
        <v>0</v>
      </c>
      <c r="AA98" s="100">
        <f>+'PAIA + Seguimiento'!BQ106</f>
        <v>0</v>
      </c>
      <c r="AB98" s="100" t="str">
        <f>+'PAIA + Seguimiento'!BR106</f>
        <v>Programado</v>
      </c>
      <c r="AC98" s="100" t="str">
        <f t="shared" si="27"/>
        <v>No</v>
      </c>
      <c r="AD98" s="100" t="str">
        <f t="shared" si="28"/>
        <v/>
      </c>
      <c r="AE98" s="100">
        <f>+'PAIA + Seguimiento'!BS106</f>
        <v>0</v>
      </c>
      <c r="AF98" s="100">
        <f>+'PAIA + Seguimiento'!BT106</f>
        <v>0</v>
      </c>
      <c r="AG98" s="100">
        <f>+'PAIA + Seguimiento'!BV106</f>
        <v>0</v>
      </c>
      <c r="AH98" s="100" t="str">
        <f>+'PAIA + Seguimiento'!BW106</f>
        <v>Programado</v>
      </c>
      <c r="AI98" s="100" t="str">
        <f t="shared" si="29"/>
        <v>Si</v>
      </c>
      <c r="AJ98" s="100">
        <f t="shared" si="30"/>
        <v>50</v>
      </c>
      <c r="AK98" s="100">
        <f>+'PAIA + Seguimiento'!BX106</f>
        <v>0</v>
      </c>
      <c r="AL98" s="100">
        <f>+'PAIA + Seguimiento'!BY106</f>
        <v>0</v>
      </c>
      <c r="AM98" s="100">
        <f>+'PAIA + Seguimiento'!CA106</f>
        <v>0</v>
      </c>
    </row>
    <row r="99" spans="1:39" x14ac:dyDescent="0.25">
      <c r="A99" s="100" t="str">
        <f>+'PAIA + Seguimiento'!B107</f>
        <v>Gestión Misional</v>
      </c>
      <c r="B99" s="100" t="str">
        <f>+'PAIA + Seguimiento'!D107</f>
        <v>Fortalecer la gestión del riesgo financiero, jurídico y de fraude, implementando mecanismos de monitoreo y detección de eventos atípicos, inconsistentes o irregulares, contribuyendo a la sostenibilidad financiera del SGSSS</v>
      </c>
      <c r="C99" s="100" t="str">
        <f>+'PAIA + Seguimiento'!F107</f>
        <v>Defensa Jurídica</v>
      </c>
      <c r="D99" s="100" t="str">
        <f>+'PAIA + Seguimiento'!G107</f>
        <v>Documento diagnóstico de la gestión jurídica del proceso de representación judicial</v>
      </c>
      <c r="E99" s="100" t="str">
        <f>+'PAIA + Seguimiento'!I107</f>
        <v>Balance de la gestión jurídica de la Entidad</v>
      </c>
      <c r="F99" s="100" t="str">
        <f>+'PAIA + Seguimiento'!K107</f>
        <v xml:space="preserve">Documento que contenga el balance de la gestión jurídica del proceso de representación judicial del año 2020 </v>
      </c>
      <c r="G99" s="101">
        <f>+'PAIA + Seguimiento'!N107</f>
        <v>44044</v>
      </c>
      <c r="H99" s="101">
        <f>+'PAIA + Seguimiento'!O107</f>
        <v>44196</v>
      </c>
      <c r="I99" s="102">
        <f t="shared" si="21"/>
        <v>12</v>
      </c>
      <c r="J99" s="103">
        <f>+'PAIA + Seguimiento'!P107</f>
        <v>0</v>
      </c>
      <c r="K99" s="102">
        <f>+'PAIA + Seguimiento'!R107</f>
        <v>100</v>
      </c>
      <c r="L99" s="102" t="str">
        <f>+'PAIA + Seguimiento'!AZ107</f>
        <v>Oficina Asesora Jurídica</v>
      </c>
      <c r="M99" s="102">
        <f t="shared" si="22"/>
        <v>0</v>
      </c>
      <c r="N99" s="100" t="str">
        <f>+'PAIA + Seguimiento'!BC107</f>
        <v>Nueva</v>
      </c>
      <c r="O99" s="100">
        <f>+'PAIA + Seguimiento'!BD107</f>
        <v>0</v>
      </c>
      <c r="P99" s="100" t="str">
        <f>+'PAIA + Seguimiento'!BH107</f>
        <v>No programado</v>
      </c>
      <c r="Q99" s="100" t="str">
        <f t="shared" si="23"/>
        <v>No</v>
      </c>
      <c r="R99" s="100" t="str">
        <f t="shared" si="24"/>
        <v/>
      </c>
      <c r="S99" s="100">
        <f>+'PAIA + Seguimiento'!BI107</f>
        <v>0</v>
      </c>
      <c r="T99" s="100">
        <f>+'PAIA + Seguimiento'!BJ107</f>
        <v>0</v>
      </c>
      <c r="U99" s="100">
        <f>+'PAIA + Seguimiento'!BL107</f>
        <v>0</v>
      </c>
      <c r="V99" s="100" t="str">
        <f>+'PAIA + Seguimiento'!BM107</f>
        <v>No programado</v>
      </c>
      <c r="W99" s="100" t="str">
        <f t="shared" si="25"/>
        <v>No</v>
      </c>
      <c r="X99" s="100" t="str">
        <f t="shared" si="26"/>
        <v/>
      </c>
      <c r="Y99" s="100">
        <f>+'PAIA + Seguimiento'!BN107</f>
        <v>0</v>
      </c>
      <c r="Z99" s="100">
        <f>+'PAIA + Seguimiento'!BO107</f>
        <v>0</v>
      </c>
      <c r="AA99" s="100">
        <f>+'PAIA + Seguimiento'!BQ107</f>
        <v>0</v>
      </c>
      <c r="AB99" s="100" t="str">
        <f>+'PAIA + Seguimiento'!BR107</f>
        <v>Programado</v>
      </c>
      <c r="AC99" s="100" t="str">
        <f t="shared" si="27"/>
        <v>No</v>
      </c>
      <c r="AD99" s="100" t="str">
        <f t="shared" si="28"/>
        <v/>
      </c>
      <c r="AE99" s="100">
        <f>+'PAIA + Seguimiento'!BS107</f>
        <v>0</v>
      </c>
      <c r="AF99" s="100">
        <f>+'PAIA + Seguimiento'!BT107</f>
        <v>0</v>
      </c>
      <c r="AG99" s="100">
        <f>+'PAIA + Seguimiento'!BV107</f>
        <v>0</v>
      </c>
      <c r="AH99" s="100" t="str">
        <f>+'PAIA + Seguimiento'!BW107</f>
        <v>Programado</v>
      </c>
      <c r="AI99" s="100" t="str">
        <f t="shared" si="29"/>
        <v>Si</v>
      </c>
      <c r="AJ99" s="100">
        <f t="shared" si="30"/>
        <v>100</v>
      </c>
      <c r="AK99" s="100">
        <f>+'PAIA + Seguimiento'!BX107</f>
        <v>0</v>
      </c>
      <c r="AL99" s="100">
        <f>+'PAIA + Seguimiento'!BY107</f>
        <v>0</v>
      </c>
      <c r="AM99" s="100">
        <f>+'PAIA + Seguimiento'!CA107</f>
        <v>0</v>
      </c>
    </row>
    <row r="100" spans="1:39" x14ac:dyDescent="0.25">
      <c r="A100" s="100" t="str">
        <f>+'PAIA + Seguimiento'!B108</f>
        <v>Gestión Misional</v>
      </c>
      <c r="B100" s="100" t="str">
        <f>+'PAIA + Seguimiento'!D108</f>
        <v>Fortalecer la gestión del riesgo financiero, jurídico y de fraude, implementando mecanismos de monitoreo y detección de eventos atípicos, inconsistentes o irregulares, contribuyendo a la sostenibilidad financiera del SGSSS</v>
      </c>
      <c r="C100" s="100" t="str">
        <f>+'PAIA + Seguimiento'!F108</f>
        <v>Defensa Jurídica</v>
      </c>
      <c r="D100" s="100" t="str">
        <f>+'PAIA + Seguimiento'!G108</f>
        <v xml:space="preserve">Documento diagnóstico de las causas de litigiosidad </v>
      </c>
      <c r="E100" s="100" t="str">
        <f>+'PAIA + Seguimiento'!I108</f>
        <v xml:space="preserve">
Proyección de posibles conflictos jurídicos que podría enfrentar la ADRES</v>
      </c>
      <c r="F100" s="100" t="str">
        <f>+'PAIA + Seguimiento'!K108</f>
        <v>Documento con el análisis de las causas de la ligitiosidad actuales y posibles de la ADRES</v>
      </c>
      <c r="G100" s="101">
        <f>+'PAIA + Seguimiento'!N108</f>
        <v>43862</v>
      </c>
      <c r="H100" s="101">
        <f>+'PAIA + Seguimiento'!O108</f>
        <v>43920</v>
      </c>
      <c r="I100" s="102">
        <f t="shared" si="21"/>
        <v>3</v>
      </c>
      <c r="J100" s="103">
        <f>+'PAIA + Seguimiento'!P108</f>
        <v>0</v>
      </c>
      <c r="K100" s="102">
        <f>+'PAIA + Seguimiento'!R108</f>
        <v>100</v>
      </c>
      <c r="L100" s="102" t="str">
        <f>+'PAIA + Seguimiento'!AZ108</f>
        <v>Oficina Asesora Jurídica</v>
      </c>
      <c r="M100" s="102">
        <f t="shared" si="22"/>
        <v>100</v>
      </c>
      <c r="N100" s="100" t="str">
        <f>+'PAIA + Seguimiento'!BC108</f>
        <v>Finalizada</v>
      </c>
      <c r="O100" s="100">
        <f>+'PAIA + Seguimiento'!BD108</f>
        <v>43920</v>
      </c>
      <c r="P100" s="100" t="str">
        <f>+'PAIA + Seguimiento'!BH108</f>
        <v>Programado</v>
      </c>
      <c r="Q100" s="100" t="str">
        <f t="shared" si="23"/>
        <v>Si</v>
      </c>
      <c r="R100" s="100">
        <f t="shared" si="24"/>
        <v>100</v>
      </c>
      <c r="S100" s="100" t="str">
        <f>+'PAIA + Seguimiento'!BI108</f>
        <v>Se elaboró documento con el análisis de las causas de la ligitiosidad actuales y posibles de la ADRES</v>
      </c>
      <c r="T100" s="100">
        <f>+'PAIA + Seguimiento'!BJ108</f>
        <v>0</v>
      </c>
      <c r="U100" s="100" t="str">
        <f>+'PAIA + Seguimiento'!BL108</f>
        <v>Análisis de las causas de la ligitiosidad actuales y posibles de la ADRES</v>
      </c>
      <c r="V100" s="100" t="str">
        <f>+'PAIA + Seguimiento'!BM108</f>
        <v>No programado</v>
      </c>
      <c r="W100" s="100" t="str">
        <f t="shared" si="25"/>
        <v>No</v>
      </c>
      <c r="X100" s="100" t="str">
        <f t="shared" si="26"/>
        <v/>
      </c>
      <c r="Y100" s="100">
        <f>+'PAIA + Seguimiento'!BN108</f>
        <v>0</v>
      </c>
      <c r="Z100" s="100">
        <f>+'PAIA + Seguimiento'!BO108</f>
        <v>0</v>
      </c>
      <c r="AA100" s="100">
        <f>+'PAIA + Seguimiento'!BQ108</f>
        <v>0</v>
      </c>
      <c r="AB100" s="100" t="str">
        <f>+'PAIA + Seguimiento'!BR108</f>
        <v>No programado</v>
      </c>
      <c r="AC100" s="100" t="str">
        <f t="shared" si="27"/>
        <v>No</v>
      </c>
      <c r="AD100" s="100" t="str">
        <f t="shared" si="28"/>
        <v/>
      </c>
      <c r="AE100" s="100">
        <f>+'PAIA + Seguimiento'!BS108</f>
        <v>0</v>
      </c>
      <c r="AF100" s="100">
        <f>+'PAIA + Seguimiento'!BT108</f>
        <v>0</v>
      </c>
      <c r="AG100" s="100">
        <f>+'PAIA + Seguimiento'!BV108</f>
        <v>0</v>
      </c>
      <c r="AH100" s="100" t="str">
        <f>+'PAIA + Seguimiento'!BW108</f>
        <v>No programado</v>
      </c>
      <c r="AI100" s="100" t="str">
        <f t="shared" si="29"/>
        <v>No</v>
      </c>
      <c r="AJ100" s="100" t="str">
        <f t="shared" si="30"/>
        <v/>
      </c>
      <c r="AK100" s="100">
        <f>+'PAIA + Seguimiento'!BX108</f>
        <v>0</v>
      </c>
      <c r="AL100" s="100">
        <f>+'PAIA + Seguimiento'!BY108</f>
        <v>0</v>
      </c>
      <c r="AM100" s="100">
        <f>+'PAIA + Seguimiento'!CA108</f>
        <v>0</v>
      </c>
    </row>
    <row r="101" spans="1:39" x14ac:dyDescent="0.25">
      <c r="A101" s="100" t="str">
        <f>+'PAIA + Seguimiento'!B109</f>
        <v>Gestión Misional</v>
      </c>
      <c r="B101" s="100" t="str">
        <f>+'PAIA + Seguimiento'!D109</f>
        <v>Fortalecer la gestión del riesgo financiero, jurídico y de fraude, implementando mecanismos de monitoreo y detección de eventos atípicos, inconsistentes o irregulares, contribuyendo a la sostenibilidad financiera del SGSSS</v>
      </c>
      <c r="C101" s="100" t="str">
        <f>+'PAIA + Seguimiento'!F109</f>
        <v>Defensa Jurídica</v>
      </c>
      <c r="D101" s="100" t="str">
        <f>+'PAIA + Seguimiento'!G109</f>
        <v xml:space="preserve">Formulación y difusión de la política de defensa judicial </v>
      </c>
      <c r="E101" s="100" t="str">
        <f>+'PAIA + Seguimiento'!I109</f>
        <v xml:space="preserve">Identificación de estrategias de defensa (ABC jurídico por proceso)
</v>
      </c>
      <c r="F101" s="100" t="str">
        <f>+'PAIA + Seguimiento'!K109</f>
        <v xml:space="preserve">Documento que contena la descripción de las estrategias de defensa asociados a las principales causas de ligitiosidad de la ADRES </v>
      </c>
      <c r="G101" s="101">
        <f>+'PAIA + Seguimiento'!N109</f>
        <v>43862</v>
      </c>
      <c r="H101" s="101">
        <f>+'PAIA + Seguimiento'!O109</f>
        <v>43951</v>
      </c>
      <c r="I101" s="102">
        <f t="shared" si="21"/>
        <v>4</v>
      </c>
      <c r="J101" s="103">
        <f>+'PAIA + Seguimiento'!P109</f>
        <v>0</v>
      </c>
      <c r="K101" s="102">
        <f>+'PAIA + Seguimiento'!R109</f>
        <v>50</v>
      </c>
      <c r="L101" s="102" t="str">
        <f>+'PAIA + Seguimiento'!AZ109</f>
        <v>Oficina Asesora Jurídica</v>
      </c>
      <c r="M101" s="102">
        <f t="shared" si="22"/>
        <v>0</v>
      </c>
      <c r="N101" s="100" t="str">
        <f>+'PAIA + Seguimiento'!BC109</f>
        <v>En desarrollo</v>
      </c>
      <c r="O101" s="100">
        <f>+'PAIA + Seguimiento'!BD109</f>
        <v>0</v>
      </c>
      <c r="P101" s="100" t="str">
        <f>+'PAIA + Seguimiento'!BH109</f>
        <v>Programado</v>
      </c>
      <c r="Q101" s="100" t="str">
        <f t="shared" si="23"/>
        <v>No</v>
      </c>
      <c r="R101" s="100" t="str">
        <f t="shared" si="24"/>
        <v/>
      </c>
      <c r="S101" s="100" t="str">
        <f>+'PAIA + Seguimiento'!BI109</f>
        <v>Es pendiente por elaborar</v>
      </c>
      <c r="T101" s="100" t="str">
        <f>+'PAIA + Seguimiento'!BJ109</f>
        <v>Se estaba trbajando en el docuemento de Análisis de las causas de la ligitiosidad actuales y posibles de la ADRES, en el mes de abril se elabora este documento</v>
      </c>
      <c r="U101" s="100" t="str">
        <f>+'PAIA + Seguimiento'!BL109</f>
        <v>No aplica</v>
      </c>
      <c r="V101" s="100" t="str">
        <f>+'PAIA + Seguimiento'!BM109</f>
        <v>Programado</v>
      </c>
      <c r="W101" s="100" t="str">
        <f t="shared" si="25"/>
        <v>Si</v>
      </c>
      <c r="X101" s="100">
        <f t="shared" si="26"/>
        <v>50</v>
      </c>
      <c r="Y101" s="100">
        <f>+'PAIA + Seguimiento'!BN109</f>
        <v>0</v>
      </c>
      <c r="Z101" s="100">
        <f>+'PAIA + Seguimiento'!BO109</f>
        <v>0</v>
      </c>
      <c r="AA101" s="100">
        <f>+'PAIA + Seguimiento'!BQ109</f>
        <v>0</v>
      </c>
      <c r="AB101" s="100" t="str">
        <f>+'PAIA + Seguimiento'!BR109</f>
        <v>No programado</v>
      </c>
      <c r="AC101" s="100" t="str">
        <f t="shared" si="27"/>
        <v>No</v>
      </c>
      <c r="AD101" s="100" t="str">
        <f t="shared" si="28"/>
        <v/>
      </c>
      <c r="AE101" s="100">
        <f>+'PAIA + Seguimiento'!BS109</f>
        <v>0</v>
      </c>
      <c r="AF101" s="100">
        <f>+'PAIA + Seguimiento'!BT109</f>
        <v>0</v>
      </c>
      <c r="AG101" s="100">
        <f>+'PAIA + Seguimiento'!BV109</f>
        <v>0</v>
      </c>
      <c r="AH101" s="100" t="str">
        <f>+'PAIA + Seguimiento'!BW109</f>
        <v>No programado</v>
      </c>
      <c r="AI101" s="100" t="str">
        <f t="shared" si="29"/>
        <v>No</v>
      </c>
      <c r="AJ101" s="100" t="str">
        <f t="shared" si="30"/>
        <v/>
      </c>
      <c r="AK101" s="100">
        <f>+'PAIA + Seguimiento'!BX109</f>
        <v>0</v>
      </c>
      <c r="AL101" s="100">
        <f>+'PAIA + Seguimiento'!BY109</f>
        <v>0</v>
      </c>
      <c r="AM101" s="100">
        <f>+'PAIA + Seguimiento'!CA109</f>
        <v>0</v>
      </c>
    </row>
    <row r="102" spans="1:39" x14ac:dyDescent="0.25">
      <c r="A102" s="100" t="str">
        <f>+'PAIA + Seguimiento'!B110</f>
        <v>Gestión Misional</v>
      </c>
      <c r="B102" s="100" t="str">
        <f>+'PAIA + Seguimiento'!D110</f>
        <v>Fortalecer la gestión del riesgo financiero, jurídico y de fraude, implementando mecanismos de monitoreo y detección de eventos atípicos, inconsistentes o irregulares, contribuyendo a la sostenibilidad financiera del SGSSS</v>
      </c>
      <c r="C102" s="100" t="str">
        <f>+'PAIA + Seguimiento'!F110</f>
        <v>Defensa Jurídica</v>
      </c>
      <c r="D102" s="100" t="str">
        <f>+'PAIA + Seguimiento'!G110</f>
        <v xml:space="preserve">Formulación y difusión de la política de defensa judicial </v>
      </c>
      <c r="E102" s="100" t="str">
        <f>+'PAIA + Seguimiento'!I110</f>
        <v>Socializacion de estrategias de defensa</v>
      </c>
      <c r="F102" s="100" t="str">
        <f>+'PAIA + Seguimiento'!K110</f>
        <v>Listado de asistencia y presentación</v>
      </c>
      <c r="G102" s="101">
        <f>+'PAIA + Seguimiento'!N110</f>
        <v>43952</v>
      </c>
      <c r="H102" s="101">
        <f>+'PAIA + Seguimiento'!O110</f>
        <v>44042</v>
      </c>
      <c r="I102" s="102">
        <f t="shared" si="21"/>
        <v>7</v>
      </c>
      <c r="J102" s="103">
        <f>+'PAIA + Seguimiento'!P110</f>
        <v>0</v>
      </c>
      <c r="K102" s="102">
        <f>+'PAIA + Seguimiento'!R110</f>
        <v>50</v>
      </c>
      <c r="L102" s="102" t="str">
        <f>+'PAIA + Seguimiento'!AZ110</f>
        <v>Oficina Asesora Jurídica</v>
      </c>
      <c r="M102" s="102">
        <f t="shared" si="22"/>
        <v>0</v>
      </c>
      <c r="N102" s="100" t="str">
        <f>+'PAIA + Seguimiento'!BC110</f>
        <v>Nueva</v>
      </c>
      <c r="O102" s="100">
        <f>+'PAIA + Seguimiento'!BD110</f>
        <v>0</v>
      </c>
      <c r="P102" s="100" t="str">
        <f>+'PAIA + Seguimiento'!BH110</f>
        <v>No programado</v>
      </c>
      <c r="Q102" s="100" t="str">
        <f t="shared" si="23"/>
        <v>No</v>
      </c>
      <c r="R102" s="100" t="str">
        <f t="shared" si="24"/>
        <v/>
      </c>
      <c r="S102" s="100">
        <f>+'PAIA + Seguimiento'!BI110</f>
        <v>0</v>
      </c>
      <c r="T102" s="100">
        <f>+'PAIA + Seguimiento'!BJ110</f>
        <v>0</v>
      </c>
      <c r="U102" s="100">
        <f>+'PAIA + Seguimiento'!BL110</f>
        <v>0</v>
      </c>
      <c r="V102" s="100" t="str">
        <f>+'PAIA + Seguimiento'!BM110</f>
        <v>Programado</v>
      </c>
      <c r="W102" s="100" t="str">
        <f t="shared" si="25"/>
        <v>No</v>
      </c>
      <c r="X102" s="100" t="str">
        <f t="shared" si="26"/>
        <v/>
      </c>
      <c r="Y102" s="100">
        <f>+'PAIA + Seguimiento'!BN110</f>
        <v>0</v>
      </c>
      <c r="Z102" s="100">
        <f>+'PAIA + Seguimiento'!BO110</f>
        <v>0</v>
      </c>
      <c r="AA102" s="100">
        <f>+'PAIA + Seguimiento'!BQ110</f>
        <v>0</v>
      </c>
      <c r="AB102" s="100" t="str">
        <f>+'PAIA + Seguimiento'!BR110</f>
        <v>Programado</v>
      </c>
      <c r="AC102" s="100" t="str">
        <f t="shared" si="27"/>
        <v>Si</v>
      </c>
      <c r="AD102" s="100">
        <f t="shared" si="28"/>
        <v>50</v>
      </c>
      <c r="AE102" s="100">
        <f>+'PAIA + Seguimiento'!BS110</f>
        <v>0</v>
      </c>
      <c r="AF102" s="100">
        <f>+'PAIA + Seguimiento'!BT110</f>
        <v>0</v>
      </c>
      <c r="AG102" s="100">
        <f>+'PAIA + Seguimiento'!BV110</f>
        <v>0</v>
      </c>
      <c r="AH102" s="100" t="str">
        <f>+'PAIA + Seguimiento'!BW110</f>
        <v>No programado</v>
      </c>
      <c r="AI102" s="100" t="str">
        <f t="shared" si="29"/>
        <v>No</v>
      </c>
      <c r="AJ102" s="100" t="str">
        <f t="shared" si="30"/>
        <v/>
      </c>
      <c r="AK102" s="100">
        <f>+'PAIA + Seguimiento'!BX110</f>
        <v>0</v>
      </c>
      <c r="AL102" s="100">
        <f>+'PAIA + Seguimiento'!BY110</f>
        <v>0</v>
      </c>
      <c r="AM102" s="100">
        <f>+'PAIA + Seguimiento'!CA110</f>
        <v>0</v>
      </c>
    </row>
    <row r="103" spans="1:39" x14ac:dyDescent="0.25">
      <c r="A103" s="100" t="str">
        <f>+'PAIA + Seguimiento'!B111</f>
        <v>Gestión Misional</v>
      </c>
      <c r="B103" s="100" t="str">
        <f>+'PAIA + Seguimiento'!D111</f>
        <v>Fortalecer la gestión del riesgo financiero, jurídico y de fraude, implementando mecanismos de monitoreo y detección de eventos atípicos, inconsistentes o irregulares, contribuyendo a la sostenibilidad financiera del SGSSS</v>
      </c>
      <c r="C103" s="100" t="str">
        <f>+'PAIA + Seguimiento'!F111</f>
        <v>Defensa Jurídica</v>
      </c>
      <c r="D103" s="100" t="str">
        <f>+'PAIA + Seguimiento'!G111</f>
        <v xml:space="preserve">Trabajo con otros agentes </v>
      </c>
      <c r="E103" s="100" t="str">
        <f>+'PAIA + Seguimiento'!I111</f>
        <v xml:space="preserve">Diseño de la estrategia de asistencia técnica a jueces y difusión de información relevante a tener en cuenta en fallos judiciales en materia de salud (con el acompañamiento del Ministerio), definición del alcance e identificación de actores que pueden vincularse a su implementación </v>
      </c>
      <c r="F103" s="100" t="str">
        <f>+'PAIA + Seguimiento'!K111</f>
        <v>Estrategia diseñada</v>
      </c>
      <c r="G103" s="101">
        <f>+'PAIA + Seguimiento'!N111</f>
        <v>43983</v>
      </c>
      <c r="H103" s="101">
        <f>+'PAIA + Seguimiento'!O111</f>
        <v>44042</v>
      </c>
      <c r="I103" s="102">
        <f t="shared" si="21"/>
        <v>7</v>
      </c>
      <c r="J103" s="103">
        <f>+'PAIA + Seguimiento'!P111</f>
        <v>0</v>
      </c>
      <c r="K103" s="102">
        <f>+'PAIA + Seguimiento'!R111</f>
        <v>50</v>
      </c>
      <c r="L103" s="102" t="str">
        <f>+'PAIA + Seguimiento'!AZ111</f>
        <v>Oficina Asesora Jurídica</v>
      </c>
      <c r="M103" s="102">
        <f t="shared" si="22"/>
        <v>0</v>
      </c>
      <c r="N103" s="100" t="str">
        <f>+'PAIA + Seguimiento'!BC111</f>
        <v>Nueva</v>
      </c>
      <c r="O103" s="100">
        <f>+'PAIA + Seguimiento'!BD111</f>
        <v>0</v>
      </c>
      <c r="P103" s="100" t="str">
        <f>+'PAIA + Seguimiento'!BH111</f>
        <v>No programado</v>
      </c>
      <c r="Q103" s="100" t="str">
        <f t="shared" si="23"/>
        <v>No</v>
      </c>
      <c r="R103" s="100" t="str">
        <f t="shared" si="24"/>
        <v/>
      </c>
      <c r="S103" s="100">
        <f>+'PAIA + Seguimiento'!BI111</f>
        <v>0</v>
      </c>
      <c r="T103" s="100">
        <f>+'PAIA + Seguimiento'!BJ111</f>
        <v>0</v>
      </c>
      <c r="U103" s="100">
        <f>+'PAIA + Seguimiento'!BL111</f>
        <v>0</v>
      </c>
      <c r="V103" s="100" t="str">
        <f>+'PAIA + Seguimiento'!BM111</f>
        <v>Programado</v>
      </c>
      <c r="W103" s="100" t="str">
        <f t="shared" si="25"/>
        <v>No</v>
      </c>
      <c r="X103" s="100" t="str">
        <f t="shared" si="26"/>
        <v/>
      </c>
      <c r="Y103" s="100">
        <f>+'PAIA + Seguimiento'!BN111</f>
        <v>0</v>
      </c>
      <c r="Z103" s="100">
        <f>+'PAIA + Seguimiento'!BO111</f>
        <v>0</v>
      </c>
      <c r="AA103" s="100">
        <f>+'PAIA + Seguimiento'!BQ111</f>
        <v>0</v>
      </c>
      <c r="AB103" s="100" t="str">
        <f>+'PAIA + Seguimiento'!BR111</f>
        <v>Programado</v>
      </c>
      <c r="AC103" s="100" t="str">
        <f t="shared" si="27"/>
        <v>Si</v>
      </c>
      <c r="AD103" s="100">
        <f t="shared" si="28"/>
        <v>50</v>
      </c>
      <c r="AE103" s="100">
        <f>+'PAIA + Seguimiento'!BS111</f>
        <v>0</v>
      </c>
      <c r="AF103" s="100">
        <f>+'PAIA + Seguimiento'!BT111</f>
        <v>0</v>
      </c>
      <c r="AG103" s="100">
        <f>+'PAIA + Seguimiento'!BV111</f>
        <v>0</v>
      </c>
      <c r="AH103" s="100" t="str">
        <f>+'PAIA + Seguimiento'!BW111</f>
        <v>No programado</v>
      </c>
      <c r="AI103" s="100" t="str">
        <f t="shared" si="29"/>
        <v>No</v>
      </c>
      <c r="AJ103" s="100" t="str">
        <f t="shared" si="30"/>
        <v/>
      </c>
      <c r="AK103" s="100">
        <f>+'PAIA + Seguimiento'!BX111</f>
        <v>0</v>
      </c>
      <c r="AL103" s="100">
        <f>+'PAIA + Seguimiento'!BY111</f>
        <v>0</v>
      </c>
      <c r="AM103" s="100">
        <f>+'PAIA + Seguimiento'!CA111</f>
        <v>0</v>
      </c>
    </row>
    <row r="104" spans="1:39" x14ac:dyDescent="0.25">
      <c r="A104" s="100" t="str">
        <f>+'PAIA + Seguimiento'!B112</f>
        <v>Gestión Misional</v>
      </c>
      <c r="B104" s="100" t="str">
        <f>+'PAIA + Seguimiento'!D112</f>
        <v>Fortalecer la gestión del riesgo financiero, jurídico y de fraude, implementando mecanismos de monitoreo y detección de eventos atípicos, inconsistentes o irregulares, contribuyendo a la sostenibilidad financiera del SGSSS</v>
      </c>
      <c r="C104" s="100" t="str">
        <f>+'PAIA + Seguimiento'!F112</f>
        <v>Defensa Jurídica</v>
      </c>
      <c r="D104" s="100" t="str">
        <f>+'PAIA + Seguimiento'!G112</f>
        <v xml:space="preserve">Trabajo con otros agentes </v>
      </c>
      <c r="E104" s="100" t="str">
        <f>+'PAIA + Seguimiento'!I112</f>
        <v>Estrategia de asistencia técnica a jueces y difusión de información relevante a tener en cuenta en fallos judiciales en materia de salud (con el acompañamiento del Ministerio)</v>
      </c>
      <c r="F104" s="100" t="str">
        <f>+'PAIA + Seguimiento'!K112</f>
        <v xml:space="preserve">Cartillas contentivas de los procedimientos las cuales serán compartidas con la judicatura. </v>
      </c>
      <c r="G104" s="101">
        <f>+'PAIA + Seguimiento'!N112</f>
        <v>44073</v>
      </c>
      <c r="H104" s="101">
        <f>+'PAIA + Seguimiento'!O112</f>
        <v>44165</v>
      </c>
      <c r="I104" s="102">
        <f t="shared" si="21"/>
        <v>11</v>
      </c>
      <c r="J104" s="103">
        <f>+'PAIA + Seguimiento'!P112</f>
        <v>0</v>
      </c>
      <c r="K104" s="102">
        <f>+'PAIA + Seguimiento'!R112</f>
        <v>50</v>
      </c>
      <c r="L104" s="102" t="str">
        <f>+'PAIA + Seguimiento'!AZ112</f>
        <v>Oficina Asesora Jurídica</v>
      </c>
      <c r="M104" s="102">
        <f t="shared" si="22"/>
        <v>0</v>
      </c>
      <c r="N104" s="100" t="str">
        <f>+'PAIA + Seguimiento'!BC112</f>
        <v>Nueva</v>
      </c>
      <c r="O104" s="100">
        <f>+'PAIA + Seguimiento'!BD112</f>
        <v>0</v>
      </c>
      <c r="P104" s="100" t="str">
        <f>+'PAIA + Seguimiento'!BH112</f>
        <v>No programado</v>
      </c>
      <c r="Q104" s="100" t="str">
        <f t="shared" si="23"/>
        <v>No</v>
      </c>
      <c r="R104" s="100" t="str">
        <f t="shared" si="24"/>
        <v/>
      </c>
      <c r="S104" s="100">
        <f>+'PAIA + Seguimiento'!BI112</f>
        <v>0</v>
      </c>
      <c r="T104" s="100">
        <f>+'PAIA + Seguimiento'!BJ112</f>
        <v>0</v>
      </c>
      <c r="U104" s="100">
        <f>+'PAIA + Seguimiento'!BL112</f>
        <v>0</v>
      </c>
      <c r="V104" s="100" t="str">
        <f>+'PAIA + Seguimiento'!BM112</f>
        <v>No programado</v>
      </c>
      <c r="W104" s="100" t="str">
        <f t="shared" si="25"/>
        <v>No</v>
      </c>
      <c r="X104" s="100" t="str">
        <f t="shared" si="26"/>
        <v/>
      </c>
      <c r="Y104" s="100">
        <f>+'PAIA + Seguimiento'!BN112</f>
        <v>0</v>
      </c>
      <c r="Z104" s="100">
        <f>+'PAIA + Seguimiento'!BO112</f>
        <v>0</v>
      </c>
      <c r="AA104" s="100">
        <f>+'PAIA + Seguimiento'!BQ112</f>
        <v>0</v>
      </c>
      <c r="AB104" s="100" t="str">
        <f>+'PAIA + Seguimiento'!BR112</f>
        <v>Programado</v>
      </c>
      <c r="AC104" s="100" t="str">
        <f t="shared" si="27"/>
        <v>No</v>
      </c>
      <c r="AD104" s="100" t="str">
        <f t="shared" si="28"/>
        <v/>
      </c>
      <c r="AE104" s="100">
        <f>+'PAIA + Seguimiento'!BS112</f>
        <v>0</v>
      </c>
      <c r="AF104" s="100">
        <f>+'PAIA + Seguimiento'!BT112</f>
        <v>0</v>
      </c>
      <c r="AG104" s="100">
        <f>+'PAIA + Seguimiento'!BV112</f>
        <v>0</v>
      </c>
      <c r="AH104" s="100" t="str">
        <f>+'PAIA + Seguimiento'!BW112</f>
        <v>Programado</v>
      </c>
      <c r="AI104" s="100" t="str">
        <f t="shared" si="29"/>
        <v>Si</v>
      </c>
      <c r="AJ104" s="100">
        <f t="shared" si="30"/>
        <v>50</v>
      </c>
      <c r="AK104" s="100">
        <f>+'PAIA + Seguimiento'!BX112</f>
        <v>0</v>
      </c>
      <c r="AL104" s="100">
        <f>+'PAIA + Seguimiento'!BY112</f>
        <v>0</v>
      </c>
      <c r="AM104" s="100">
        <f>+'PAIA + Seguimiento'!CA112</f>
        <v>0</v>
      </c>
    </row>
    <row r="105" spans="1:39" x14ac:dyDescent="0.25">
      <c r="A105" s="100" t="str">
        <f>+'PAIA + Seguimiento'!B113</f>
        <v>Gestión Misional</v>
      </c>
      <c r="B105" s="100" t="str">
        <f>+'PAIA + Seguimiento'!D113</f>
        <v>Fortalecer la gestión del riesgo financiero, jurídico y de fraude, implementando mecanismos de monitoreo y detección de eventos atípicos, inconsistentes o irregulares, contribuyendo a la sostenibilidad financiera del SGSSS</v>
      </c>
      <c r="C105" s="100" t="str">
        <f>+'PAIA + Seguimiento'!F113</f>
        <v>Diseño, revisión, ajuste y optimización de las reglas, validaciones y controles de los procesos de liquidación y reconocimiento de los recursos de la salud</v>
      </c>
      <c r="D105" s="100" t="str">
        <f>+'PAIA + Seguimiento'!G113</f>
        <v>Requerimiento y gestión con la DGTIC para desarrollar e implementar el SAA de reclamaciones</v>
      </c>
      <c r="E105" s="100" t="str">
        <f>+'PAIA + Seguimiento'!I113</f>
        <v>Realizar el requerimiento a la DGTIC para desarrollar el SAA</v>
      </c>
      <c r="F105" s="100" t="str">
        <f>+'PAIA + Seguimiento'!K113</f>
        <v xml:space="preserve">Documento de requerimiento tecnológico enviado a la DGTIC </v>
      </c>
      <c r="G105" s="101">
        <f>+'PAIA + Seguimiento'!N113</f>
        <v>43922</v>
      </c>
      <c r="H105" s="101">
        <f>+'PAIA + Seguimiento'!O113</f>
        <v>44012</v>
      </c>
      <c r="I105" s="102">
        <f t="shared" si="21"/>
        <v>6</v>
      </c>
      <c r="J105" s="103">
        <f>+'PAIA + Seguimiento'!P113</f>
        <v>0</v>
      </c>
      <c r="K105" s="102">
        <f>+'PAIA + Seguimiento'!R113</f>
        <v>50</v>
      </c>
      <c r="L105" s="102" t="str">
        <f>+'PAIA + Seguimiento'!AZ113</f>
        <v>Dirección de Otras Prestaciones</v>
      </c>
      <c r="M105" s="102">
        <f t="shared" si="22"/>
        <v>0</v>
      </c>
      <c r="N105" s="100" t="str">
        <f>+'PAIA + Seguimiento'!BC113</f>
        <v>Nueva</v>
      </c>
      <c r="O105" s="100">
        <f>+'PAIA + Seguimiento'!BD113</f>
        <v>0</v>
      </c>
      <c r="P105" s="100" t="str">
        <f>+'PAIA + Seguimiento'!BH113</f>
        <v>No programado</v>
      </c>
      <c r="Q105" s="100" t="str">
        <f t="shared" si="23"/>
        <v>No</v>
      </c>
      <c r="R105" s="100" t="str">
        <f t="shared" si="24"/>
        <v/>
      </c>
      <c r="S105" s="100">
        <f>+'PAIA + Seguimiento'!BI113</f>
        <v>0</v>
      </c>
      <c r="T105" s="100">
        <f>+'PAIA + Seguimiento'!BJ113</f>
        <v>0</v>
      </c>
      <c r="U105" s="100">
        <f>+'PAIA + Seguimiento'!BL113</f>
        <v>0</v>
      </c>
      <c r="V105" s="100" t="str">
        <f>+'PAIA + Seguimiento'!BM113</f>
        <v>Programado</v>
      </c>
      <c r="W105" s="100" t="str">
        <f t="shared" si="25"/>
        <v>Si</v>
      </c>
      <c r="X105" s="100">
        <f t="shared" si="26"/>
        <v>50</v>
      </c>
      <c r="Y105" s="100">
        <f>+'PAIA + Seguimiento'!BN113</f>
        <v>0</v>
      </c>
      <c r="Z105" s="100">
        <f>+'PAIA + Seguimiento'!BO113</f>
        <v>0</v>
      </c>
      <c r="AA105" s="100">
        <f>+'PAIA + Seguimiento'!BQ113</f>
        <v>0</v>
      </c>
      <c r="AB105" s="100" t="str">
        <f>+'PAIA + Seguimiento'!BR113</f>
        <v>No programado</v>
      </c>
      <c r="AC105" s="100" t="str">
        <f t="shared" si="27"/>
        <v>No</v>
      </c>
      <c r="AD105" s="100" t="str">
        <f t="shared" si="28"/>
        <v/>
      </c>
      <c r="AE105" s="100">
        <f>+'PAIA + Seguimiento'!BS113</f>
        <v>0</v>
      </c>
      <c r="AF105" s="100">
        <f>+'PAIA + Seguimiento'!BT113</f>
        <v>0</v>
      </c>
      <c r="AG105" s="100">
        <f>+'PAIA + Seguimiento'!BV113</f>
        <v>0</v>
      </c>
      <c r="AH105" s="100" t="str">
        <f>+'PAIA + Seguimiento'!BW113</f>
        <v>No programado</v>
      </c>
      <c r="AI105" s="100" t="str">
        <f t="shared" si="29"/>
        <v>No</v>
      </c>
      <c r="AJ105" s="100" t="str">
        <f t="shared" si="30"/>
        <v/>
      </c>
      <c r="AK105" s="100">
        <f>+'PAIA + Seguimiento'!BX113</f>
        <v>0</v>
      </c>
      <c r="AL105" s="100">
        <f>+'PAIA + Seguimiento'!BY113</f>
        <v>0</v>
      </c>
      <c r="AM105" s="100">
        <f>+'PAIA + Seguimiento'!CA113</f>
        <v>0</v>
      </c>
    </row>
    <row r="106" spans="1:39" x14ac:dyDescent="0.25">
      <c r="A106" s="100" t="str">
        <f>+'PAIA + Seguimiento'!B114</f>
        <v>Gestión Misional</v>
      </c>
      <c r="B106" s="100" t="str">
        <f>+'PAIA + Seguimiento'!D114</f>
        <v>Fortalecer la gestión del riesgo financiero, jurídico y de fraude, implementando mecanismos de monitoreo y detección de eventos atípicos, inconsistentes o irregulares, contribuyendo a la sostenibilidad financiera del SGSSS</v>
      </c>
      <c r="C106" s="100" t="str">
        <f>+'PAIA + Seguimiento'!F114</f>
        <v>Diseño, revisión, ajuste y optimización de las reglas, validaciones y controles de los procesos de liquidación y reconocimiento de los recursos de la salud</v>
      </c>
      <c r="D106" s="100" t="str">
        <f>+'PAIA + Seguimiento'!G114</f>
        <v>SAA de reclamaciones documentado y formalizado en el Sistema Integrado de Gestión Institucional - SIGI</v>
      </c>
      <c r="E106" s="100" t="str">
        <f>+'PAIA + Seguimiento'!I114</f>
        <v>Documentar el procedimiento  para implementar alternativas técnicas para adelantar el proceso de verificación, control y pago de las reclamaciones, en el cual está inmerso el SAA</v>
      </c>
      <c r="F106" s="100" t="str">
        <f>+'PAIA + Seguimiento'!K114</f>
        <v>Proceso documentado, aprobado, publicado y formalizado en el SIGI, e incluirlo en el listado de control de documentos del SIGI (Documento confidencial)</v>
      </c>
      <c r="G106" s="101">
        <f>+'PAIA + Seguimiento'!N114</f>
        <v>43922</v>
      </c>
      <c r="H106" s="101">
        <f>+'PAIA + Seguimiento'!O114</f>
        <v>44012</v>
      </c>
      <c r="I106" s="102">
        <f t="shared" si="21"/>
        <v>6</v>
      </c>
      <c r="J106" s="103">
        <f>+'PAIA + Seguimiento'!P114</f>
        <v>0</v>
      </c>
      <c r="K106" s="102">
        <f>+'PAIA + Seguimiento'!R114</f>
        <v>100</v>
      </c>
      <c r="L106" s="102" t="str">
        <f>+'PAIA + Seguimiento'!AZ114</f>
        <v>Dirección de Otras Prestaciones</v>
      </c>
      <c r="M106" s="102">
        <f t="shared" si="22"/>
        <v>0</v>
      </c>
      <c r="N106" s="100" t="str">
        <f>+'PAIA + Seguimiento'!BC114</f>
        <v>Nueva</v>
      </c>
      <c r="O106" s="100">
        <f>+'PAIA + Seguimiento'!BD114</f>
        <v>0</v>
      </c>
      <c r="P106" s="100" t="str">
        <f>+'PAIA + Seguimiento'!BH114</f>
        <v>No programado</v>
      </c>
      <c r="Q106" s="100" t="str">
        <f t="shared" si="23"/>
        <v>No</v>
      </c>
      <c r="R106" s="100" t="str">
        <f t="shared" si="24"/>
        <v/>
      </c>
      <c r="S106" s="100">
        <f>+'PAIA + Seguimiento'!BI114</f>
        <v>0</v>
      </c>
      <c r="T106" s="100">
        <f>+'PAIA + Seguimiento'!BJ114</f>
        <v>0</v>
      </c>
      <c r="U106" s="100">
        <f>+'PAIA + Seguimiento'!BL114</f>
        <v>0</v>
      </c>
      <c r="V106" s="100" t="str">
        <f>+'PAIA + Seguimiento'!BM114</f>
        <v>Programado</v>
      </c>
      <c r="W106" s="100" t="str">
        <f t="shared" si="25"/>
        <v>Si</v>
      </c>
      <c r="X106" s="100">
        <f t="shared" si="26"/>
        <v>100</v>
      </c>
      <c r="Y106" s="100">
        <f>+'PAIA + Seguimiento'!BN114</f>
        <v>0</v>
      </c>
      <c r="Z106" s="100">
        <f>+'PAIA + Seguimiento'!BO114</f>
        <v>0</v>
      </c>
      <c r="AA106" s="100">
        <f>+'PAIA + Seguimiento'!BQ114</f>
        <v>0</v>
      </c>
      <c r="AB106" s="100" t="str">
        <f>+'PAIA + Seguimiento'!BR114</f>
        <v>No programado</v>
      </c>
      <c r="AC106" s="100" t="str">
        <f t="shared" si="27"/>
        <v>No</v>
      </c>
      <c r="AD106" s="100" t="str">
        <f t="shared" si="28"/>
        <v/>
      </c>
      <c r="AE106" s="100">
        <f>+'PAIA + Seguimiento'!BS114</f>
        <v>0</v>
      </c>
      <c r="AF106" s="100">
        <f>+'PAIA + Seguimiento'!BT114</f>
        <v>0</v>
      </c>
      <c r="AG106" s="100">
        <f>+'PAIA + Seguimiento'!BV114</f>
        <v>0</v>
      </c>
      <c r="AH106" s="100" t="str">
        <f>+'PAIA + Seguimiento'!BW114</f>
        <v>No programado</v>
      </c>
      <c r="AI106" s="100" t="str">
        <f t="shared" si="29"/>
        <v>No</v>
      </c>
      <c r="AJ106" s="100" t="str">
        <f t="shared" si="30"/>
        <v/>
      </c>
      <c r="AK106" s="100">
        <f>+'PAIA + Seguimiento'!BX114</f>
        <v>0</v>
      </c>
      <c r="AL106" s="100">
        <f>+'PAIA + Seguimiento'!BY114</f>
        <v>0</v>
      </c>
      <c r="AM106" s="100">
        <f>+'PAIA + Seguimiento'!CA114</f>
        <v>0</v>
      </c>
    </row>
    <row r="107" spans="1:39" x14ac:dyDescent="0.25">
      <c r="A107" s="100" t="str">
        <f>+'PAIA + Seguimiento'!B115</f>
        <v>Gestión Misional</v>
      </c>
      <c r="B107" s="100" t="str">
        <f>+'PAIA + Seguimiento'!D115</f>
        <v>Fortalecer la gestión del riesgo financiero, jurídico y de fraude, implementando mecanismos de monitoreo y detección de eventos atípicos, inconsistentes o irregulares, contribuyendo a la sostenibilidad financiera del SGSSS</v>
      </c>
      <c r="C107" s="100" t="str">
        <f>+'PAIA + Seguimiento'!F115</f>
        <v>Diseño, revisión, ajuste y optimización de las reglas, validaciones y controles de los procesos de liquidación y reconocimiento de los recursos de la salud</v>
      </c>
      <c r="D107" s="100" t="str">
        <f>+'PAIA + Seguimiento'!G115</f>
        <v>SAA de reclamaciones ejecutado</v>
      </c>
      <c r="E107" s="100" t="str">
        <f>+'PAIA + Seguimiento'!I115</f>
        <v>Implementar el SAA de reclamaciones</v>
      </c>
      <c r="F107" s="100" t="str">
        <f>+'PAIA + Seguimiento'!K115</f>
        <v xml:space="preserve">Paquetes tramitados bajo el proceso </v>
      </c>
      <c r="G107" s="101">
        <f>+'PAIA + Seguimiento'!N115</f>
        <v>44105</v>
      </c>
      <c r="H107" s="101">
        <f>+'PAIA + Seguimiento'!O115</f>
        <v>44196</v>
      </c>
      <c r="I107" s="102">
        <f t="shared" si="21"/>
        <v>12</v>
      </c>
      <c r="J107" s="103">
        <f>+'PAIA + Seguimiento'!P115</f>
        <v>0</v>
      </c>
      <c r="K107" s="102">
        <f>+'PAIA + Seguimiento'!R115</f>
        <v>100</v>
      </c>
      <c r="L107" s="102" t="str">
        <f>+'PAIA + Seguimiento'!AZ115</f>
        <v>Dirección de Otras Prestaciones</v>
      </c>
      <c r="M107" s="102">
        <f t="shared" si="22"/>
        <v>0</v>
      </c>
      <c r="N107" s="100" t="str">
        <f>+'PAIA + Seguimiento'!BC115</f>
        <v>Nueva</v>
      </c>
      <c r="O107" s="100">
        <f>+'PAIA + Seguimiento'!BD115</f>
        <v>0</v>
      </c>
      <c r="P107" s="100" t="str">
        <f>+'PAIA + Seguimiento'!BH115</f>
        <v>No programado</v>
      </c>
      <c r="Q107" s="100" t="str">
        <f t="shared" si="23"/>
        <v>No</v>
      </c>
      <c r="R107" s="100" t="str">
        <f t="shared" si="24"/>
        <v/>
      </c>
      <c r="S107" s="100">
        <f>+'PAIA + Seguimiento'!BI115</f>
        <v>0</v>
      </c>
      <c r="T107" s="100">
        <f>+'PAIA + Seguimiento'!BJ115</f>
        <v>0</v>
      </c>
      <c r="U107" s="100">
        <f>+'PAIA + Seguimiento'!BL115</f>
        <v>0</v>
      </c>
      <c r="V107" s="100" t="str">
        <f>+'PAIA + Seguimiento'!BM115</f>
        <v>No programado</v>
      </c>
      <c r="W107" s="100" t="str">
        <f t="shared" si="25"/>
        <v>No</v>
      </c>
      <c r="X107" s="100" t="str">
        <f t="shared" si="26"/>
        <v/>
      </c>
      <c r="Y107" s="100">
        <f>+'PAIA + Seguimiento'!BN115</f>
        <v>0</v>
      </c>
      <c r="Z107" s="100">
        <f>+'PAIA + Seguimiento'!BO115</f>
        <v>0</v>
      </c>
      <c r="AA107" s="100">
        <f>+'PAIA + Seguimiento'!BQ115</f>
        <v>0</v>
      </c>
      <c r="AB107" s="100" t="str">
        <f>+'PAIA + Seguimiento'!BR115</f>
        <v>No programado</v>
      </c>
      <c r="AC107" s="100" t="str">
        <f t="shared" si="27"/>
        <v>No</v>
      </c>
      <c r="AD107" s="100" t="str">
        <f t="shared" si="28"/>
        <v/>
      </c>
      <c r="AE107" s="100">
        <f>+'PAIA + Seguimiento'!BS115</f>
        <v>0</v>
      </c>
      <c r="AF107" s="100">
        <f>+'PAIA + Seguimiento'!BT115</f>
        <v>0</v>
      </c>
      <c r="AG107" s="100">
        <f>+'PAIA + Seguimiento'!BV115</f>
        <v>0</v>
      </c>
      <c r="AH107" s="100" t="str">
        <f>+'PAIA + Seguimiento'!BW115</f>
        <v>Programado</v>
      </c>
      <c r="AI107" s="100" t="str">
        <f t="shared" si="29"/>
        <v>Si</v>
      </c>
      <c r="AJ107" s="100">
        <f t="shared" si="30"/>
        <v>100</v>
      </c>
      <c r="AK107" s="100">
        <f>+'PAIA + Seguimiento'!BX115</f>
        <v>0</v>
      </c>
      <c r="AL107" s="100">
        <f>+'PAIA + Seguimiento'!BY115</f>
        <v>0</v>
      </c>
      <c r="AM107" s="100">
        <f>+'PAIA + Seguimiento'!CA115</f>
        <v>0</v>
      </c>
    </row>
    <row r="108" spans="1:39" x14ac:dyDescent="0.25">
      <c r="A108" s="100" t="str">
        <f>+'PAIA + Seguimiento'!B116</f>
        <v>Gestión Misional</v>
      </c>
      <c r="B108" s="100" t="str">
        <f>+'PAIA + Seguimiento'!D116</f>
        <v>Fortalecer la gestión del riesgo financiero, jurídico y de fraude, implementando mecanismos de monitoreo y detección de eventos atípicos, inconsistentes o irregulares, contribuyendo a la sostenibilidad financiera del SGSSS</v>
      </c>
      <c r="C108" s="100" t="str">
        <f>+'PAIA + Seguimiento'!F116</f>
        <v>Diseño, revisión, ajuste y optimización de las reglas, validaciones y controles de los procesos de liquidación y reconocimiento de los recursos de la salud</v>
      </c>
      <c r="D108" s="100" t="str">
        <f>+'PAIA + Seguimiento'!G116</f>
        <v>SAA de recobros en el Sistema Integrado de Gestión Institucional.</v>
      </c>
      <c r="E108" s="100" t="str">
        <f>+'PAIA + Seguimiento'!I116</f>
        <v>Documentar el procedimiento  para implementar alternativas técnicas para adelantar el proceso de verificación, control y pago de los servicios de tecnologías en salud no financiados con la UPC, en el cual está inmerso el SAA</v>
      </c>
      <c r="F108" s="100" t="str">
        <f>+'PAIA + Seguimiento'!K116</f>
        <v>Proceso documentado, aprobado, publicado y formalizado en el SIGI</v>
      </c>
      <c r="G108" s="101">
        <f>+'PAIA + Seguimiento'!N116</f>
        <v>43850</v>
      </c>
      <c r="H108" s="101">
        <f>+'PAIA + Seguimiento'!O116</f>
        <v>43921</v>
      </c>
      <c r="I108" s="102">
        <f t="shared" si="21"/>
        <v>3</v>
      </c>
      <c r="J108" s="103">
        <f>+'PAIA + Seguimiento'!P116</f>
        <v>0</v>
      </c>
      <c r="K108" s="102">
        <f>+'PAIA + Seguimiento'!R116</f>
        <v>50</v>
      </c>
      <c r="L108" s="102" t="str">
        <f>+'PAIA + Seguimiento'!AZ116</f>
        <v>Dirección de Otras Prestaciones</v>
      </c>
      <c r="M108" s="102">
        <f t="shared" si="22"/>
        <v>50</v>
      </c>
      <c r="N108" s="100" t="str">
        <f>+'PAIA + Seguimiento'!BC116</f>
        <v>Finalizada</v>
      </c>
      <c r="O108" s="100">
        <f>+'PAIA + Seguimiento'!BD116</f>
        <v>43924</v>
      </c>
      <c r="P108" s="100" t="str">
        <f>+'PAIA + Seguimiento'!BH116</f>
        <v>Programado</v>
      </c>
      <c r="Q108" s="100" t="str">
        <f t="shared" si="23"/>
        <v>Si</v>
      </c>
      <c r="R108" s="100">
        <f t="shared" si="24"/>
        <v>50</v>
      </c>
      <c r="S108" s="100" t="str">
        <f>+'PAIA + Seguimiento'!BI116</f>
        <v>El procedimiento se encuentra publicado en la página web de la ADRES.
Se adjunta en la carpeta de reporte el procedimiento.</v>
      </c>
      <c r="T108" s="100" t="str">
        <f>+'PAIA + Seguimiento'!BJ116</f>
        <v>El procedimiento se adelantó de manera normal.</v>
      </c>
      <c r="U108" s="100" t="str">
        <f>+'PAIA + Seguimiento'!BL116</f>
        <v>GERC-PR07_Auditoría_por_ alertas_servicios_y_tecnologías_no_financiadas_con_UPC_V01</v>
      </c>
      <c r="V108" s="100" t="str">
        <f>+'PAIA + Seguimiento'!BM116</f>
        <v>No programado</v>
      </c>
      <c r="W108" s="100" t="str">
        <f t="shared" si="25"/>
        <v>No</v>
      </c>
      <c r="X108" s="100" t="str">
        <f t="shared" si="26"/>
        <v/>
      </c>
      <c r="Y108" s="100">
        <f>+'PAIA + Seguimiento'!BN116</f>
        <v>0</v>
      </c>
      <c r="Z108" s="100">
        <f>+'PAIA + Seguimiento'!BO116</f>
        <v>0</v>
      </c>
      <c r="AA108" s="100">
        <f>+'PAIA + Seguimiento'!BQ116</f>
        <v>0</v>
      </c>
      <c r="AB108" s="100" t="str">
        <f>+'PAIA + Seguimiento'!BR116</f>
        <v>No programado</v>
      </c>
      <c r="AC108" s="100" t="str">
        <f t="shared" si="27"/>
        <v>No</v>
      </c>
      <c r="AD108" s="100" t="str">
        <f t="shared" si="28"/>
        <v/>
      </c>
      <c r="AE108" s="100">
        <f>+'PAIA + Seguimiento'!BS116</f>
        <v>0</v>
      </c>
      <c r="AF108" s="100">
        <f>+'PAIA + Seguimiento'!BT116</f>
        <v>0</v>
      </c>
      <c r="AG108" s="100">
        <f>+'PAIA + Seguimiento'!BV116</f>
        <v>0</v>
      </c>
      <c r="AH108" s="100" t="str">
        <f>+'PAIA + Seguimiento'!BW116</f>
        <v>No programado</v>
      </c>
      <c r="AI108" s="100" t="str">
        <f t="shared" si="29"/>
        <v>No</v>
      </c>
      <c r="AJ108" s="100" t="str">
        <f t="shared" si="30"/>
        <v/>
      </c>
      <c r="AK108" s="100">
        <f>+'PAIA + Seguimiento'!BX116</f>
        <v>0</v>
      </c>
      <c r="AL108" s="100">
        <f>+'PAIA + Seguimiento'!BY116</f>
        <v>0</v>
      </c>
      <c r="AM108" s="100">
        <f>+'PAIA + Seguimiento'!CA116</f>
        <v>0</v>
      </c>
    </row>
    <row r="109" spans="1:39" x14ac:dyDescent="0.25">
      <c r="A109" s="100" t="str">
        <f>+'PAIA + Seguimiento'!B117</f>
        <v>Gestión Misional</v>
      </c>
      <c r="B109" s="100" t="str">
        <f>+'PAIA + Seguimiento'!D117</f>
        <v>Fortalecer la gestión del riesgo financiero, jurídico y de fraude, implementando mecanismos de monitoreo y detección de eventos atípicos, inconsistentes o irregulares, contribuyendo a la sostenibilidad financiera del SGSSS</v>
      </c>
      <c r="C109" s="100" t="str">
        <f>+'PAIA + Seguimiento'!F117</f>
        <v>Diseño, revisión, ajuste y optimización de las reglas, validaciones y controles de los procesos de liquidación y reconocimiento de los recursos de la salud</v>
      </c>
      <c r="D109" s="100" t="str">
        <f>+'PAIA + Seguimiento'!G117</f>
        <v>SAA de recobros en el Sistema Integrado de Gestión Institucional.</v>
      </c>
      <c r="E109" s="100" t="str">
        <f>+'PAIA + Seguimiento'!I117</f>
        <v>Monitoreo a las variables definidas como generadoras de alerta.</v>
      </c>
      <c r="F109" s="100" t="str">
        <f>+'PAIA + Seguimiento'!K117</f>
        <v>Acta de las reuniones
Documento que describe el SAA de recobros actualizado</v>
      </c>
      <c r="G109" s="101">
        <f>+'PAIA + Seguimiento'!N117</f>
        <v>43862</v>
      </c>
      <c r="H109" s="101">
        <f>+'PAIA + Seguimiento'!O117</f>
        <v>44196</v>
      </c>
      <c r="I109" s="102">
        <f t="shared" si="21"/>
        <v>12</v>
      </c>
      <c r="J109" s="103">
        <f>+'PAIA + Seguimiento'!P117</f>
        <v>0</v>
      </c>
      <c r="K109" s="102">
        <f>+'PAIA + Seguimiento'!R117</f>
        <v>50</v>
      </c>
      <c r="L109" s="102" t="str">
        <f>+'PAIA + Seguimiento'!AZ117</f>
        <v>Dirección de Otras Prestaciones</v>
      </c>
      <c r="M109" s="102">
        <f t="shared" si="22"/>
        <v>0</v>
      </c>
      <c r="N109" s="100" t="str">
        <f>+'PAIA + Seguimiento'!BC117</f>
        <v>En desarrollo</v>
      </c>
      <c r="O109" s="100">
        <f>+'PAIA + Seguimiento'!BD117</f>
        <v>0</v>
      </c>
      <c r="P109" s="100" t="str">
        <f>+'PAIA + Seguimiento'!BH117</f>
        <v>Programado</v>
      </c>
      <c r="Q109" s="100" t="str">
        <f t="shared" si="23"/>
        <v>No</v>
      </c>
      <c r="R109" s="100" t="str">
        <f t="shared" si="24"/>
        <v/>
      </c>
      <c r="S109" s="100" t="str">
        <f>+'PAIA + Seguimiento'!BI117</f>
        <v>Reunión llevada a cabo el 02 de abril de 2020.</v>
      </c>
      <c r="T109" s="100">
        <f>+'PAIA + Seguimiento'!BJ117</f>
        <v>0</v>
      </c>
      <c r="U109" s="100" t="str">
        <f>+'PAIA + Seguimiento'!BL117</f>
        <v>reunión SAA.pdf</v>
      </c>
      <c r="V109" s="100" t="str">
        <f>+'PAIA + Seguimiento'!BM117</f>
        <v>Programado</v>
      </c>
      <c r="W109" s="100" t="str">
        <f t="shared" si="25"/>
        <v>No</v>
      </c>
      <c r="X109" s="100" t="str">
        <f t="shared" si="26"/>
        <v/>
      </c>
      <c r="Y109" s="100">
        <f>+'PAIA + Seguimiento'!BN117</f>
        <v>0</v>
      </c>
      <c r="Z109" s="100">
        <f>+'PAIA + Seguimiento'!BO117</f>
        <v>0</v>
      </c>
      <c r="AA109" s="100">
        <f>+'PAIA + Seguimiento'!BQ117</f>
        <v>0</v>
      </c>
      <c r="AB109" s="100" t="str">
        <f>+'PAIA + Seguimiento'!BR117</f>
        <v>Programado</v>
      </c>
      <c r="AC109" s="100" t="str">
        <f t="shared" si="27"/>
        <v>No</v>
      </c>
      <c r="AD109" s="100" t="str">
        <f t="shared" si="28"/>
        <v/>
      </c>
      <c r="AE109" s="100">
        <f>+'PAIA + Seguimiento'!BS117</f>
        <v>0</v>
      </c>
      <c r="AF109" s="100">
        <f>+'PAIA + Seguimiento'!BT117</f>
        <v>0</v>
      </c>
      <c r="AG109" s="100">
        <f>+'PAIA + Seguimiento'!BV117</f>
        <v>0</v>
      </c>
      <c r="AH109" s="100" t="str">
        <f>+'PAIA + Seguimiento'!BW117</f>
        <v>Programado</v>
      </c>
      <c r="AI109" s="100" t="str">
        <f t="shared" si="29"/>
        <v>Si</v>
      </c>
      <c r="AJ109" s="100">
        <f t="shared" si="30"/>
        <v>50</v>
      </c>
      <c r="AK109" s="100">
        <f>+'PAIA + Seguimiento'!BX117</f>
        <v>0</v>
      </c>
      <c r="AL109" s="100">
        <f>+'PAIA + Seguimiento'!BY117</f>
        <v>0</v>
      </c>
      <c r="AM109" s="100">
        <f>+'PAIA + Seguimiento'!CA117</f>
        <v>0</v>
      </c>
    </row>
    <row r="110" spans="1:39" x14ac:dyDescent="0.25">
      <c r="A110" s="100" t="str">
        <f>+'PAIA + Seguimiento'!B118</f>
        <v>Gestión Misional</v>
      </c>
      <c r="B110" s="100" t="str">
        <f>+'PAIA + Seguimiento'!D118</f>
        <v>Fortalecer la gestión del riesgo financiero, jurídico y de fraude, implementando mecanismos de monitoreo y detección de eventos atípicos, inconsistentes o irregulares, contribuyendo a la sostenibilidad financiera del SGSSS</v>
      </c>
      <c r="C110" s="100" t="str">
        <f>+'PAIA + Seguimiento'!F118</f>
        <v>Diseño, revisión, ajuste y optimización de los controles de los procesos de   liquidación,  reconocimiento y pago de los recursos de la salud</v>
      </c>
      <c r="D110" s="100" t="str">
        <f>+'PAIA + Seguimiento'!G118</f>
        <v>Mejorar la calidad de los datos de afiliados en la BDUA.</v>
      </c>
      <c r="E110" s="100" t="str">
        <f>+'PAIA + Seguimiento'!I118</f>
        <v xml:space="preserve">BDUA validada con fuentes de datos de referencia. </v>
      </c>
      <c r="F110" s="100" t="str">
        <f>+'PAIA + Seguimiento'!K118</f>
        <v>Auditorías realizadas e informadas a las EPS.</v>
      </c>
      <c r="G110" s="101">
        <f>+'PAIA + Seguimiento'!N118</f>
        <v>43831</v>
      </c>
      <c r="H110" s="101">
        <f>+'PAIA + Seguimiento'!O118</f>
        <v>44196</v>
      </c>
      <c r="I110" s="102">
        <f t="shared" si="21"/>
        <v>12</v>
      </c>
      <c r="J110" s="103">
        <f>+'PAIA + Seguimiento'!P118</f>
        <v>0</v>
      </c>
      <c r="K110" s="102">
        <f>+'PAIA + Seguimiento'!R118</f>
        <v>25</v>
      </c>
      <c r="L110" s="102" t="str">
        <f>+'PAIA + Seguimiento'!AZ118</f>
        <v>Dirección de Tecnologías de Información y Comunicaciones</v>
      </c>
      <c r="M110" s="102">
        <f t="shared" si="22"/>
        <v>0</v>
      </c>
      <c r="N110" s="100" t="str">
        <f>+'PAIA + Seguimiento'!BC118</f>
        <v>En desarrollo</v>
      </c>
      <c r="O110" s="100">
        <f>+'PAIA + Seguimiento'!BD118</f>
        <v>0</v>
      </c>
      <c r="P110" s="100" t="str">
        <f>+'PAIA + Seguimiento'!BH118</f>
        <v>Programado</v>
      </c>
      <c r="Q110" s="100" t="str">
        <f t="shared" si="23"/>
        <v>No</v>
      </c>
      <c r="R110" s="100" t="str">
        <f t="shared" si="24"/>
        <v/>
      </c>
      <c r="S110" s="100" t="str">
        <f>+'PAIA + Seguimiento'!BI118</f>
        <v>20200331. En 2020 se ha notificado vía correo electrónico el resultado de las Auditorías realizadas a las EPS. La evidencia se encuentra relacionada mes a mes (enero a marzo), así como la información reportada por la Contraloria, la cual, es notificada por ADRES a las EPS.</v>
      </c>
      <c r="T110" s="100" t="str">
        <f>+'PAIA + Seguimiento'!BJ118</f>
        <v>Ninguna dentro del periodo</v>
      </c>
      <c r="U110" s="100" t="str">
        <f>+'PAIA + Seguimiento'!BL118</f>
        <v>Ver: Trim I\AuditoríasEPS</v>
      </c>
      <c r="V110" s="100" t="str">
        <f>+'PAIA + Seguimiento'!BM118</f>
        <v>Programado</v>
      </c>
      <c r="W110" s="100" t="str">
        <f t="shared" si="25"/>
        <v>No</v>
      </c>
      <c r="X110" s="100" t="str">
        <f t="shared" si="26"/>
        <v/>
      </c>
      <c r="Y110" s="100">
        <f>+'PAIA + Seguimiento'!BN118</f>
        <v>0</v>
      </c>
      <c r="Z110" s="100">
        <f>+'PAIA + Seguimiento'!BO118</f>
        <v>0</v>
      </c>
      <c r="AA110" s="100">
        <f>+'PAIA + Seguimiento'!BQ118</f>
        <v>0</v>
      </c>
      <c r="AB110" s="100" t="str">
        <f>+'PAIA + Seguimiento'!BR118</f>
        <v>Programado</v>
      </c>
      <c r="AC110" s="100" t="str">
        <f t="shared" si="27"/>
        <v>No</v>
      </c>
      <c r="AD110" s="100" t="str">
        <f t="shared" si="28"/>
        <v/>
      </c>
      <c r="AE110" s="100">
        <f>+'PAIA + Seguimiento'!BS118</f>
        <v>0</v>
      </c>
      <c r="AF110" s="100">
        <f>+'PAIA + Seguimiento'!BT118</f>
        <v>0</v>
      </c>
      <c r="AG110" s="100">
        <f>+'PAIA + Seguimiento'!BV118</f>
        <v>0</v>
      </c>
      <c r="AH110" s="100" t="str">
        <f>+'PAIA + Seguimiento'!BW118</f>
        <v>Programado</v>
      </c>
      <c r="AI110" s="100" t="str">
        <f t="shared" si="29"/>
        <v>Si</v>
      </c>
      <c r="AJ110" s="100">
        <f t="shared" si="30"/>
        <v>25</v>
      </c>
      <c r="AK110" s="100">
        <f>+'PAIA + Seguimiento'!BX118</f>
        <v>0</v>
      </c>
      <c r="AL110" s="100">
        <f>+'PAIA + Seguimiento'!BY118</f>
        <v>0</v>
      </c>
      <c r="AM110" s="100">
        <f>+'PAIA + Seguimiento'!CA118</f>
        <v>0</v>
      </c>
    </row>
    <row r="111" spans="1:39" x14ac:dyDescent="0.25">
      <c r="A111" s="100" t="str">
        <f>+'PAIA + Seguimiento'!B119</f>
        <v>Gestión Misional</v>
      </c>
      <c r="B111" s="100" t="str">
        <f>+'PAIA + Seguimiento'!D119</f>
        <v>Fortalecer la gestión del riesgo financiero, jurídico y de fraude, implementando mecanismos de monitoreo y detección de eventos atípicos, inconsistentes o irregulares, contribuyendo a la sostenibilidad financiera del SGSSS</v>
      </c>
      <c r="C111" s="100" t="str">
        <f>+'PAIA + Seguimiento'!F119</f>
        <v>Diseño, revisión, ajuste y optimización de los controles de los procesos de   liquidación,  reconocimiento y pago de los recursos de la salud</v>
      </c>
      <c r="D111" s="100" t="str">
        <f>+'PAIA + Seguimiento'!G119</f>
        <v>Mejorar la calidad de los datos de afiliados en la BDUA.</v>
      </c>
      <c r="E111" s="100" t="str">
        <f>+'PAIA + Seguimiento'!I119</f>
        <v xml:space="preserve">BDUA validada con fuentes de datos de referencia. </v>
      </c>
      <c r="F111" s="100" t="str">
        <f>+'PAIA + Seguimiento'!K119</f>
        <v>Convenio con Migración Colombia.
Cruces de información con DIAN y otros actores</v>
      </c>
      <c r="G111" s="101">
        <f>+'PAIA + Seguimiento'!N119</f>
        <v>43831</v>
      </c>
      <c r="H111" s="101">
        <f>+'PAIA + Seguimiento'!O119</f>
        <v>44196</v>
      </c>
      <c r="I111" s="102">
        <f t="shared" si="21"/>
        <v>12</v>
      </c>
      <c r="J111" s="103">
        <f>+'PAIA + Seguimiento'!P119</f>
        <v>0</v>
      </c>
      <c r="K111" s="102">
        <f>+'PAIA + Seguimiento'!R119</f>
        <v>25</v>
      </c>
      <c r="L111" s="102" t="str">
        <f>+'PAIA + Seguimiento'!AZ119</f>
        <v>Dirección de Tecnologías de Información y Comunicaciones</v>
      </c>
      <c r="M111" s="102">
        <f t="shared" si="22"/>
        <v>0</v>
      </c>
      <c r="N111" s="100" t="str">
        <f>+'PAIA + Seguimiento'!BC119</f>
        <v>En desarrollo</v>
      </c>
      <c r="O111" s="100">
        <f>+'PAIA + Seguimiento'!BD119</f>
        <v>0</v>
      </c>
      <c r="P111" s="100" t="str">
        <f>+'PAIA + Seguimiento'!BH119</f>
        <v>Programado</v>
      </c>
      <c r="Q111" s="100" t="str">
        <f t="shared" si="23"/>
        <v>No</v>
      </c>
      <c r="R111" s="100" t="str">
        <f t="shared" si="24"/>
        <v/>
      </c>
      <c r="S111" s="100" t="str">
        <f>+'PAIA + Seguimiento'!BI119</f>
        <v>20200331. Durante este trimestre se llevaron cruces de información con el DANE y la RNEC. El propósito de estos cruces de información buscaban validar la calidad de los datos de la BDUA frente a las fuentes de datos de referencia.</v>
      </c>
      <c r="T111" s="100" t="str">
        <f>+'PAIA + Seguimiento'!BJ119</f>
        <v>Ninguna dentro del periodo</v>
      </c>
      <c r="U111" s="100" t="str">
        <f>+'PAIA + Seguimiento'!BL119</f>
        <v>Ver: Trim I\Convenio</v>
      </c>
      <c r="V111" s="100" t="str">
        <f>+'PAIA + Seguimiento'!BM119</f>
        <v>Programado</v>
      </c>
      <c r="W111" s="100" t="str">
        <f t="shared" si="25"/>
        <v>No</v>
      </c>
      <c r="X111" s="100" t="str">
        <f t="shared" si="26"/>
        <v/>
      </c>
      <c r="Y111" s="100">
        <f>+'PAIA + Seguimiento'!BN119</f>
        <v>0</v>
      </c>
      <c r="Z111" s="100">
        <f>+'PAIA + Seguimiento'!BO119</f>
        <v>0</v>
      </c>
      <c r="AA111" s="100">
        <f>+'PAIA + Seguimiento'!BQ119</f>
        <v>0</v>
      </c>
      <c r="AB111" s="100" t="str">
        <f>+'PAIA + Seguimiento'!BR119</f>
        <v>Programado</v>
      </c>
      <c r="AC111" s="100" t="str">
        <f t="shared" si="27"/>
        <v>No</v>
      </c>
      <c r="AD111" s="100" t="str">
        <f t="shared" si="28"/>
        <v/>
      </c>
      <c r="AE111" s="100">
        <f>+'PAIA + Seguimiento'!BS119</f>
        <v>0</v>
      </c>
      <c r="AF111" s="100">
        <f>+'PAIA + Seguimiento'!BT119</f>
        <v>0</v>
      </c>
      <c r="AG111" s="100">
        <f>+'PAIA + Seguimiento'!BV119</f>
        <v>0</v>
      </c>
      <c r="AH111" s="100" t="str">
        <f>+'PAIA + Seguimiento'!BW119</f>
        <v>Programado</v>
      </c>
      <c r="AI111" s="100" t="str">
        <f t="shared" si="29"/>
        <v>Si</v>
      </c>
      <c r="AJ111" s="100">
        <f t="shared" si="30"/>
        <v>25</v>
      </c>
      <c r="AK111" s="100">
        <f>+'PAIA + Seguimiento'!BX119</f>
        <v>0</v>
      </c>
      <c r="AL111" s="100">
        <f>+'PAIA + Seguimiento'!BY119</f>
        <v>0</v>
      </c>
      <c r="AM111" s="100">
        <f>+'PAIA + Seguimiento'!CA119</f>
        <v>0</v>
      </c>
    </row>
    <row r="112" spans="1:39" x14ac:dyDescent="0.25">
      <c r="A112" s="100" t="str">
        <f>+'PAIA + Seguimiento'!B120</f>
        <v>Gestión Misional</v>
      </c>
      <c r="B112" s="100" t="str">
        <f>+'PAIA + Seguimiento'!D120</f>
        <v>Fortalecer la gestión del riesgo financiero, jurídico y de fraude, implementando mecanismos de monitoreo y detección de eventos atípicos, inconsistentes o irregulares, contribuyendo a la sostenibilidad financiera del SGSSS</v>
      </c>
      <c r="C112" s="100" t="str">
        <f>+'PAIA + Seguimiento'!F120</f>
        <v>Diseño, revisión, ajuste y optimización de los controles de los procesos de   liquidación,  reconocimiento y pago de los recursos de la salud</v>
      </c>
      <c r="D112" s="100" t="str">
        <f>+'PAIA + Seguimiento'!G120</f>
        <v>Mejorar la calidad de los datos de afiliados en la BDUA.</v>
      </c>
      <c r="E112" s="100" t="str">
        <f>+'PAIA + Seguimiento'!I120</f>
        <v xml:space="preserve">BDUA validada con fuentes de datos de referencia. </v>
      </c>
      <c r="F112" s="100" t="str">
        <f>+'PAIA + Seguimiento'!K120</f>
        <v>Solicitudes de datos adicionales de afiliados para ubicación y condiciones socioeconómicas,</v>
      </c>
      <c r="G112" s="101">
        <f>+'PAIA + Seguimiento'!N120</f>
        <v>43862</v>
      </c>
      <c r="H112" s="101">
        <f>+'PAIA + Seguimiento'!O120</f>
        <v>44044</v>
      </c>
      <c r="I112" s="102">
        <f t="shared" si="21"/>
        <v>8</v>
      </c>
      <c r="J112" s="103">
        <f>+'PAIA + Seguimiento'!P120</f>
        <v>0</v>
      </c>
      <c r="K112" s="102">
        <f>+'PAIA + Seguimiento'!R120</f>
        <v>25</v>
      </c>
      <c r="L112" s="102" t="str">
        <f>+'PAIA + Seguimiento'!AZ120</f>
        <v>Dirección de Tecnologías de Información y Comunicaciones</v>
      </c>
      <c r="M112" s="102">
        <f t="shared" si="22"/>
        <v>0</v>
      </c>
      <c r="N112" s="100" t="str">
        <f>+'PAIA + Seguimiento'!BC120</f>
        <v>En desarrollo</v>
      </c>
      <c r="O112" s="100">
        <f>+'PAIA + Seguimiento'!BD120</f>
        <v>0</v>
      </c>
      <c r="P112" s="100" t="str">
        <f>+'PAIA + Seguimiento'!BH120</f>
        <v>Programado</v>
      </c>
      <c r="Q112" s="100" t="str">
        <f t="shared" si="23"/>
        <v>No</v>
      </c>
      <c r="R112" s="100" t="str">
        <f t="shared" si="24"/>
        <v/>
      </c>
      <c r="S112" s="100" t="str">
        <f>+'PAIA + Seguimiento'!BI120</f>
        <v>20200331. Esta actividad se llevó en dos frentes:
1. Dentro de este trimestre se priorizó la integración con otros actores tales como DIAN, SIBEN, RNEC; tal como se ve en el seguimiento de las actividades anteriores. 
2. se realizó acercamiento con el MSPS para empezar a revisar y modificar la resolución 4622 de 2016.</v>
      </c>
      <c r="T112" s="100" t="str">
        <f>+'PAIA + Seguimiento'!BJ120</f>
        <v>Ninguna dentro del periodo</v>
      </c>
      <c r="U112" s="100" t="str">
        <f>+'PAIA + Seguimiento'!BL120</f>
        <v>Ver: Trim I\solicitudAdicionalDatos_MSPS</v>
      </c>
      <c r="V112" s="100" t="str">
        <f>+'PAIA + Seguimiento'!BM120</f>
        <v>Programado</v>
      </c>
      <c r="W112" s="100" t="str">
        <f t="shared" si="25"/>
        <v>No</v>
      </c>
      <c r="X112" s="100" t="str">
        <f t="shared" si="26"/>
        <v/>
      </c>
      <c r="Y112" s="100">
        <f>+'PAIA + Seguimiento'!BN120</f>
        <v>0</v>
      </c>
      <c r="Z112" s="100">
        <f>+'PAIA + Seguimiento'!BO120</f>
        <v>0</v>
      </c>
      <c r="AA112" s="100">
        <f>+'PAIA + Seguimiento'!BQ120</f>
        <v>0</v>
      </c>
      <c r="AB112" s="100" t="str">
        <f>+'PAIA + Seguimiento'!BR120</f>
        <v>Programado</v>
      </c>
      <c r="AC112" s="100" t="str">
        <f t="shared" si="27"/>
        <v>Si</v>
      </c>
      <c r="AD112" s="100">
        <f t="shared" si="28"/>
        <v>25</v>
      </c>
      <c r="AE112" s="100">
        <f>+'PAIA + Seguimiento'!BS120</f>
        <v>0</v>
      </c>
      <c r="AF112" s="100">
        <f>+'PAIA + Seguimiento'!BT120</f>
        <v>0</v>
      </c>
      <c r="AG112" s="100">
        <f>+'PAIA + Seguimiento'!BV120</f>
        <v>0</v>
      </c>
      <c r="AH112" s="100" t="str">
        <f>+'PAIA + Seguimiento'!BW120</f>
        <v>No programado</v>
      </c>
      <c r="AI112" s="100" t="str">
        <f t="shared" si="29"/>
        <v>No</v>
      </c>
      <c r="AJ112" s="100" t="str">
        <f t="shared" si="30"/>
        <v/>
      </c>
      <c r="AK112" s="100">
        <f>+'PAIA + Seguimiento'!BX120</f>
        <v>0</v>
      </c>
      <c r="AL112" s="100">
        <f>+'PAIA + Seguimiento'!BY120</f>
        <v>0</v>
      </c>
      <c r="AM112" s="100">
        <f>+'PAIA + Seguimiento'!CA120</f>
        <v>0</v>
      </c>
    </row>
    <row r="113" spans="1:39" x14ac:dyDescent="0.25">
      <c r="A113" s="100" t="str">
        <f>+'PAIA + Seguimiento'!B121</f>
        <v>Gestión Misional</v>
      </c>
      <c r="B113" s="100" t="str">
        <f>+'PAIA + Seguimiento'!D121</f>
        <v>Fortalecer la gestión del riesgo financiero, jurídico y de fraude, implementando mecanismos de monitoreo y detección de eventos atípicos, inconsistentes o irregulares, contribuyendo a la sostenibilidad financiera del SGSSS</v>
      </c>
      <c r="C113" s="100" t="str">
        <f>+'PAIA + Seguimiento'!F121</f>
        <v>Diseño, revisión, ajuste y optimización de los controles de los procesos de   liquidación,  reconocimiento y pago de los recursos de la salud</v>
      </c>
      <c r="D113" s="100" t="str">
        <f>+'PAIA + Seguimiento'!G121</f>
        <v>Mejorar la calidad de los datos de afiliados en la BDUA.</v>
      </c>
      <c r="E113" s="100" t="str">
        <f>+'PAIA + Seguimiento'!I121</f>
        <v>Mejorar los datos de identificación de los afiliados para asegurar los procesos de liquidación y reconocimiento de recursos.</v>
      </c>
      <c r="F113" s="100" t="str">
        <f>+'PAIA + Seguimiento'!K121</f>
        <v>Web Services de consulta a RNEC implementados.
BDUA con 99% de índice de calidad.</v>
      </c>
      <c r="G113" s="101">
        <f>+'PAIA + Seguimiento'!N121</f>
        <v>43831</v>
      </c>
      <c r="H113" s="101">
        <f>+'PAIA + Seguimiento'!O121</f>
        <v>43982</v>
      </c>
      <c r="I113" s="102">
        <f t="shared" si="21"/>
        <v>5</v>
      </c>
      <c r="J113" s="103">
        <f>+'PAIA + Seguimiento'!P121</f>
        <v>0</v>
      </c>
      <c r="K113" s="102">
        <f>+'PAIA + Seguimiento'!R121</f>
        <v>25</v>
      </c>
      <c r="L113" s="102" t="str">
        <f>+'PAIA + Seguimiento'!AZ121</f>
        <v>Dirección de Tecnologías de Información y Comunicaciones</v>
      </c>
      <c r="M113" s="102">
        <f t="shared" si="22"/>
        <v>0</v>
      </c>
      <c r="N113" s="100" t="str">
        <f>+'PAIA + Seguimiento'!BC121</f>
        <v>En desarrollo</v>
      </c>
      <c r="O113" s="100">
        <f>+'PAIA + Seguimiento'!BD121</f>
        <v>0</v>
      </c>
      <c r="P113" s="100" t="str">
        <f>+'PAIA + Seguimiento'!BH121</f>
        <v>Programado</v>
      </c>
      <c r="Q113" s="100" t="str">
        <f t="shared" si="23"/>
        <v>No</v>
      </c>
      <c r="R113" s="100" t="str">
        <f t="shared" si="24"/>
        <v/>
      </c>
      <c r="S113" s="100" t="str">
        <f>+'PAIA + Seguimiento'!BI121</f>
        <v>20200331. El  Web Service se encuentra operativo a mitad del mes de marzo y su proposito es retornar información sobre el estado actual de ciudadania registrado dentro de la RNEC.</v>
      </c>
      <c r="T113" s="100" t="str">
        <f>+'PAIA + Seguimiento'!BJ121</f>
        <v>Ninguna dentro del periodo</v>
      </c>
      <c r="U113" s="100" t="str">
        <f>+'PAIA + Seguimiento'!BL121</f>
        <v>Ver: Trim I\WebServicesRNEC</v>
      </c>
      <c r="V113" s="100" t="str">
        <f>+'PAIA + Seguimiento'!BM121</f>
        <v>Programado</v>
      </c>
      <c r="W113" s="100" t="str">
        <f t="shared" si="25"/>
        <v>Si</v>
      </c>
      <c r="X113" s="100">
        <f t="shared" si="26"/>
        <v>25</v>
      </c>
      <c r="Y113" s="100">
        <f>+'PAIA + Seguimiento'!BN121</f>
        <v>0</v>
      </c>
      <c r="Z113" s="100">
        <f>+'PAIA + Seguimiento'!BO121</f>
        <v>0</v>
      </c>
      <c r="AA113" s="100">
        <f>+'PAIA + Seguimiento'!BQ121</f>
        <v>0</v>
      </c>
      <c r="AB113" s="100" t="str">
        <f>+'PAIA + Seguimiento'!BR121</f>
        <v>No programado</v>
      </c>
      <c r="AC113" s="100" t="str">
        <f t="shared" si="27"/>
        <v>No</v>
      </c>
      <c r="AD113" s="100" t="str">
        <f t="shared" si="28"/>
        <v/>
      </c>
      <c r="AE113" s="100">
        <f>+'PAIA + Seguimiento'!BS121</f>
        <v>0</v>
      </c>
      <c r="AF113" s="100">
        <f>+'PAIA + Seguimiento'!BT121</f>
        <v>0</v>
      </c>
      <c r="AG113" s="100">
        <f>+'PAIA + Seguimiento'!BV121</f>
        <v>0</v>
      </c>
      <c r="AH113" s="100" t="str">
        <f>+'PAIA + Seguimiento'!BW121</f>
        <v>No programado</v>
      </c>
      <c r="AI113" s="100" t="str">
        <f t="shared" si="29"/>
        <v>No</v>
      </c>
      <c r="AJ113" s="100" t="str">
        <f t="shared" si="30"/>
        <v/>
      </c>
      <c r="AK113" s="100">
        <f>+'PAIA + Seguimiento'!BX121</f>
        <v>0</v>
      </c>
      <c r="AL113" s="100">
        <f>+'PAIA + Seguimiento'!BY121</f>
        <v>0</v>
      </c>
      <c r="AM113" s="100">
        <f>+'PAIA + Seguimiento'!CA121</f>
        <v>0</v>
      </c>
    </row>
    <row r="114" spans="1:39" x14ac:dyDescent="0.25">
      <c r="A114" s="100" t="str">
        <f>+'PAIA + Seguimiento'!B122</f>
        <v>Gestión Misional</v>
      </c>
      <c r="B114" s="100" t="str">
        <f>+'PAIA + Seguimiento'!D122</f>
        <v>Fortalecer la gestión del riesgo financiero, jurídico y de fraude, implementando mecanismos de monitoreo y detección de eventos atípicos, inconsistentes o irregulares, contribuyendo a la sostenibilidad financiera del SGSSS</v>
      </c>
      <c r="C114" s="100" t="str">
        <f>+'PAIA + Seguimiento'!F122</f>
        <v>Diseño, revisión, ajuste y optimización de los controles de los procesos de   liquidación,  reconocimiento y pago de los recursos de la salud</v>
      </c>
      <c r="D114" s="100" t="str">
        <f>+'PAIA + Seguimiento'!G122</f>
        <v>Metodología de verificaciones a los resultados del proceso de liquidación y reconocimiento de la UPC de los regímenes contributivo y subsidiado diseñada e implementada.</v>
      </c>
      <c r="E114" s="100" t="str">
        <f>+'PAIA + Seguimiento'!I122</f>
        <v>Expedir la metodología de verificaciones a los resultados del proceso de liquidación y reconocimiento de la UPC de los regímenes contributivo y subsidiado</v>
      </c>
      <c r="F114" s="100" t="str">
        <f>+'PAIA + Seguimiento'!K122</f>
        <v>Documento con la metodología propuesta y aprobada por el líder de proceso</v>
      </c>
      <c r="G114" s="101">
        <f>+'PAIA + Seguimiento'!N122</f>
        <v>43891</v>
      </c>
      <c r="H114" s="101">
        <f>+'PAIA + Seguimiento'!O122</f>
        <v>44180</v>
      </c>
      <c r="I114" s="102">
        <f t="shared" si="21"/>
        <v>12</v>
      </c>
      <c r="J114" s="103">
        <f>+'PAIA + Seguimiento'!P122</f>
        <v>0</v>
      </c>
      <c r="K114" s="102">
        <f>+'PAIA + Seguimiento'!R122</f>
        <v>100</v>
      </c>
      <c r="L114" s="102" t="str">
        <f>+'PAIA + Seguimiento'!AZ122</f>
        <v>Dirección de Liquidaciones y Garantías</v>
      </c>
      <c r="M114" s="102">
        <f t="shared" si="22"/>
        <v>0</v>
      </c>
      <c r="N114" s="100" t="str">
        <f>+'PAIA + Seguimiento'!BC122</f>
        <v>En desarrollo</v>
      </c>
      <c r="O114" s="100">
        <f>+'PAIA + Seguimiento'!BD122</f>
        <v>0</v>
      </c>
      <c r="P114" s="100" t="str">
        <f>+'PAIA + Seguimiento'!BH122</f>
        <v>Programado</v>
      </c>
      <c r="Q114" s="100" t="str">
        <f t="shared" si="23"/>
        <v>No</v>
      </c>
      <c r="R114" s="100" t="str">
        <f t="shared" si="24"/>
        <v/>
      </c>
      <c r="S114" s="100" t="str">
        <f>+'PAIA + Seguimiento'!BI122</f>
        <v>RRAR: Se tiene programada una capacitacion para todos los funcionarios del grupo de reintegros, del procediimiento y el marco normativo, la cual se realizara en el segundo trimestre.</v>
      </c>
      <c r="T114" s="100">
        <f>+'PAIA + Seguimiento'!BJ122</f>
        <v>0</v>
      </c>
      <c r="U114" s="100">
        <f>+'PAIA + Seguimiento'!BL122</f>
        <v>0</v>
      </c>
      <c r="V114" s="100" t="str">
        <f>+'PAIA + Seguimiento'!BM122</f>
        <v>Programado</v>
      </c>
      <c r="W114" s="100" t="str">
        <f t="shared" si="25"/>
        <v>No</v>
      </c>
      <c r="X114" s="100" t="str">
        <f t="shared" si="26"/>
        <v/>
      </c>
      <c r="Y114" s="100">
        <f>+'PAIA + Seguimiento'!BN122</f>
        <v>0</v>
      </c>
      <c r="Z114" s="100">
        <f>+'PAIA + Seguimiento'!BO122</f>
        <v>0</v>
      </c>
      <c r="AA114" s="100">
        <f>+'PAIA + Seguimiento'!BQ122</f>
        <v>0</v>
      </c>
      <c r="AB114" s="100" t="str">
        <f>+'PAIA + Seguimiento'!BR122</f>
        <v>Programado</v>
      </c>
      <c r="AC114" s="100" t="str">
        <f t="shared" si="27"/>
        <v>No</v>
      </c>
      <c r="AD114" s="100" t="str">
        <f t="shared" si="28"/>
        <v/>
      </c>
      <c r="AE114" s="100">
        <f>+'PAIA + Seguimiento'!BS122</f>
        <v>0</v>
      </c>
      <c r="AF114" s="100">
        <f>+'PAIA + Seguimiento'!BT122</f>
        <v>0</v>
      </c>
      <c r="AG114" s="100">
        <f>+'PAIA + Seguimiento'!BV122</f>
        <v>0</v>
      </c>
      <c r="AH114" s="100" t="str">
        <f>+'PAIA + Seguimiento'!BW122</f>
        <v>Programado</v>
      </c>
      <c r="AI114" s="100" t="str">
        <f t="shared" si="29"/>
        <v>Si</v>
      </c>
      <c r="AJ114" s="100">
        <f t="shared" si="30"/>
        <v>100</v>
      </c>
      <c r="AK114" s="100">
        <f>+'PAIA + Seguimiento'!BX122</f>
        <v>0</v>
      </c>
      <c r="AL114" s="100">
        <f>+'PAIA + Seguimiento'!BY122</f>
        <v>0</v>
      </c>
      <c r="AM114" s="100">
        <f>+'PAIA + Seguimiento'!CA122</f>
        <v>0</v>
      </c>
    </row>
    <row r="115" spans="1:39" x14ac:dyDescent="0.25">
      <c r="A115" s="100" t="str">
        <f>+'PAIA + Seguimiento'!B123</f>
        <v>Gestión Misional</v>
      </c>
      <c r="B115" s="100" t="str">
        <f>+'PAIA + Seguimiento'!D123</f>
        <v>Fortalecer la gestión del riesgo financiero, jurídico y de fraude, implementando mecanismos de monitoreo y detección de eventos atípicos, inconsistentes o irregulares, contribuyendo a la sostenibilidad financiera del SGSSS</v>
      </c>
      <c r="C115" s="100" t="str">
        <f>+'PAIA + Seguimiento'!F123</f>
        <v>Diseño, revisión, ajuste y optimización de los controles de los procesos de   liquidación,  reconocimiento y pago de los recursos de la salud</v>
      </c>
      <c r="D115" s="100" t="str">
        <f>+'PAIA + Seguimiento'!G123</f>
        <v>Procedimiento de auditoría a los reconocimientos de UPC optimizado, mediante la automatización de las actividades de reintegro de recursos del aseguramiento</v>
      </c>
      <c r="E115" s="100" t="str">
        <f>+'PAIA + Seguimiento'!I123</f>
        <v>Documentar las pruebas y la liberación del aplicativo como prueba piloto que soporta el procedimiento de reintegro de recursos del aseguramiento</v>
      </c>
      <c r="F115" s="100" t="str">
        <f>+'PAIA + Seguimiento'!K123</f>
        <v>Documento prueba piloto de las fases terminadas del aplicativo  del procedimiento de reintegro de recursos del aseguramiento</v>
      </c>
      <c r="G115" s="101">
        <f>+'PAIA + Seguimiento'!N123</f>
        <v>43862</v>
      </c>
      <c r="H115" s="101">
        <f>+'PAIA + Seguimiento'!O123</f>
        <v>44196</v>
      </c>
      <c r="I115" s="102">
        <f t="shared" si="21"/>
        <v>12</v>
      </c>
      <c r="J115" s="103">
        <f>+'PAIA + Seguimiento'!P123</f>
        <v>0</v>
      </c>
      <c r="K115" s="102">
        <f>+'PAIA + Seguimiento'!R123</f>
        <v>100</v>
      </c>
      <c r="L115" s="102" t="str">
        <f>+'PAIA + Seguimiento'!AZ123</f>
        <v>Dirección de Liquidaciones y Garantías</v>
      </c>
      <c r="M115" s="102">
        <f t="shared" si="22"/>
        <v>0</v>
      </c>
      <c r="N115" s="100" t="str">
        <f>+'PAIA + Seguimiento'!BC123</f>
        <v>En desarrollo</v>
      </c>
      <c r="O115" s="100">
        <f>+'PAIA + Seguimiento'!BD123</f>
        <v>0</v>
      </c>
      <c r="P115" s="100" t="str">
        <f>+'PAIA + Seguimiento'!BH123</f>
        <v>Programado</v>
      </c>
      <c r="Q115" s="100" t="str">
        <f t="shared" si="23"/>
        <v>No</v>
      </c>
      <c r="R115" s="100" t="str">
        <f t="shared" si="24"/>
        <v/>
      </c>
      <c r="S115" s="100" t="str">
        <f>+'PAIA + Seguimiento'!BI123</f>
        <v xml:space="preserve">En el trimestre se adelantaron as siguientes actividades:
1. Preparación Migración Históricos de Auditoría
2. Automatización Migración Históricos (ETL)
3. Actualización documentación técnica, Históricos auditoría.
4. Ajustes Validaciones posteriores liquidaciones causales, régimen subsidiado
5. Despliegue de set de pruebas auditoría, con periodo de información 2018-01-01 hasta 2019-12-01
</v>
      </c>
      <c r="T115" s="100" t="str">
        <f>+'PAIA + Seguimiento'!BJ123</f>
        <v xml:space="preserve">La documentación de las actividades mencionadas en la descripción se iniciará en el siguiente trimestre una vez se hayan validado y probado cada una de ellas.  </v>
      </c>
      <c r="U115" s="100" t="str">
        <f>+'PAIA + Seguimiento'!BL123</f>
        <v>N/A</v>
      </c>
      <c r="V115" s="100" t="str">
        <f>+'PAIA + Seguimiento'!BM123</f>
        <v>Programado</v>
      </c>
      <c r="W115" s="100" t="str">
        <f t="shared" si="25"/>
        <v>No</v>
      </c>
      <c r="X115" s="100" t="str">
        <f t="shared" si="26"/>
        <v/>
      </c>
      <c r="Y115" s="100">
        <f>+'PAIA + Seguimiento'!BN123</f>
        <v>0</v>
      </c>
      <c r="Z115" s="100">
        <f>+'PAIA + Seguimiento'!BO123</f>
        <v>0</v>
      </c>
      <c r="AA115" s="100">
        <f>+'PAIA + Seguimiento'!BQ123</f>
        <v>0</v>
      </c>
      <c r="AB115" s="100" t="str">
        <f>+'PAIA + Seguimiento'!BR123</f>
        <v>Programado</v>
      </c>
      <c r="AC115" s="100" t="str">
        <f t="shared" si="27"/>
        <v>No</v>
      </c>
      <c r="AD115" s="100" t="str">
        <f t="shared" si="28"/>
        <v/>
      </c>
      <c r="AE115" s="100">
        <f>+'PAIA + Seguimiento'!BS123</f>
        <v>0</v>
      </c>
      <c r="AF115" s="100">
        <f>+'PAIA + Seguimiento'!BT123</f>
        <v>0</v>
      </c>
      <c r="AG115" s="100">
        <f>+'PAIA + Seguimiento'!BV123</f>
        <v>0</v>
      </c>
      <c r="AH115" s="100" t="str">
        <f>+'PAIA + Seguimiento'!BW123</f>
        <v>Programado</v>
      </c>
      <c r="AI115" s="100" t="str">
        <f t="shared" si="29"/>
        <v>Si</v>
      </c>
      <c r="AJ115" s="100">
        <f t="shared" si="30"/>
        <v>100</v>
      </c>
      <c r="AK115" s="100">
        <f>+'PAIA + Seguimiento'!BX123</f>
        <v>0</v>
      </c>
      <c r="AL115" s="100">
        <f>+'PAIA + Seguimiento'!BY123</f>
        <v>0</v>
      </c>
      <c r="AM115" s="100">
        <f>+'PAIA + Seguimiento'!CA123</f>
        <v>0</v>
      </c>
    </row>
    <row r="116" spans="1:39" x14ac:dyDescent="0.25">
      <c r="A116" s="100" t="str">
        <f>+'PAIA + Seguimiento'!B124</f>
        <v>Gestión Misional</v>
      </c>
      <c r="B116" s="100" t="str">
        <f>+'PAIA + Seguimiento'!D124</f>
        <v>Fortalecer la gestión del riesgo financiero, jurídico y de fraude, implementando mecanismos de monitoreo y detección de eventos atípicos, inconsistentes o irregulares, contribuyendo a la sostenibilidad financiera del SGSSS</v>
      </c>
      <c r="C116" s="100" t="str">
        <f>+'PAIA + Seguimiento'!F124</f>
        <v>Diseño, revisión, ajuste y optimización de los controles de los procesos de   liquidación,  reconocimiento y pago de los recursos de la salud</v>
      </c>
      <c r="D116" s="100" t="str">
        <f>+'PAIA + Seguimiento'!G124</f>
        <v>Procedimiento de auditoría a los reconocimientos de UPC optimizado, mediante la automatización de las actividades de reintegro de recursos del aseguramiento</v>
      </c>
      <c r="E116" s="100" t="str">
        <f>+'PAIA + Seguimiento'!I124</f>
        <v>Entregar una solución tecnológica  para soportar  las actividades del procedimiento de reintegro de recursos del aseguramiento</v>
      </c>
      <c r="F116" s="100" t="str">
        <f>+'PAIA + Seguimiento'!K124</f>
        <v xml:space="preserve">Aplicativo de reintegro de recursos del aseguramiento entregado
</v>
      </c>
      <c r="G116" s="101">
        <f>+'PAIA + Seguimiento'!N124</f>
        <v>43831</v>
      </c>
      <c r="H116" s="101">
        <f>+'PAIA + Seguimiento'!O124</f>
        <v>44196</v>
      </c>
      <c r="I116" s="102">
        <f t="shared" si="21"/>
        <v>12</v>
      </c>
      <c r="J116" s="103">
        <f>+'PAIA + Seguimiento'!P124</f>
        <v>0</v>
      </c>
      <c r="K116" s="102">
        <f>+'PAIA + Seguimiento'!R124</f>
        <v>100</v>
      </c>
      <c r="L116" s="102" t="str">
        <f>+'PAIA + Seguimiento'!AZ124</f>
        <v>Dirección de Tecnologías de Información y Comunicaciones</v>
      </c>
      <c r="M116" s="102">
        <f t="shared" si="22"/>
        <v>0</v>
      </c>
      <c r="N116" s="100" t="str">
        <f>+'PAIA + Seguimiento'!BC124</f>
        <v>En desarrollo</v>
      </c>
      <c r="O116" s="100">
        <f>+'PAIA + Seguimiento'!BD124</f>
        <v>0</v>
      </c>
      <c r="P116" s="100" t="str">
        <f>+'PAIA + Seguimiento'!BH124</f>
        <v>Programado</v>
      </c>
      <c r="Q116" s="100" t="str">
        <f t="shared" si="23"/>
        <v>No</v>
      </c>
      <c r="R116" s="100" t="str">
        <f t="shared" si="24"/>
        <v/>
      </c>
      <c r="S116" s="100" t="str">
        <f>+'PAIA + Seguimiento'!BI124</f>
        <v>2020331: Se ha trabajado en dos aspectos reintegro de recursos de la  Dirección de Liquidación y  Garantias y reintregro de recursos de la Dirección de Otras Prestaciones.
Frente a DLYG se tiene Se enfocó el trabajo en la información generada sobre el régimen Subsidiado teniendo como componentes grandes de desarrollo:
Generación automática de información directamente desde la Base de Datos
Migración  el histórico de las auditorias que se habian realizado en procesos anteriores..
Frente a DOP se tiene:
 1. Se comenta que para la DGTIC implica un proyecto, lo cual requiere definir el requerimiento y sus respectivos requisitos, los cuales deben quedar formalmente definidos y aprobados para iniciar el desarrollo del software por la DGTIC.
2. Teniendo en cuenta que en la DLYG existe un proceso de reintegros adelantado, se sugirió que se consulte a las personas que lo efectúan, de tal forma que facilite el entendimiento, para asimilarlo a lo que se requiere en la DOP.
3. Los asistentes por la DOP efectuaran reuniones internas que les permitan definir claramente el  alcance del requerimiento.
4. En la medida que tengan un mejor entendimiento de lo que se necesita  se facilitara definir el requerimiento, el cual deberá quedar por escrito mediante la utilización de formatos de recolección de requisitos.
5. En la medida que se lleven  a cabo las reuniones internas (DOP), se programara  para  la próxima semana una reunión de seguimiento del proyecto.</v>
      </c>
      <c r="T116" s="100" t="str">
        <f>+'PAIA + Seguimiento'!BJ124</f>
        <v>No aplica para la presente actividad</v>
      </c>
      <c r="U116" s="100" t="str">
        <f>+'PAIA + Seguimiento'!BL124</f>
        <v>Ver: Trim I\Reintregros</v>
      </c>
      <c r="V116" s="100" t="str">
        <f>+'PAIA + Seguimiento'!BM124</f>
        <v>Programado</v>
      </c>
      <c r="W116" s="100" t="str">
        <f t="shared" si="25"/>
        <v>No</v>
      </c>
      <c r="X116" s="100" t="str">
        <f t="shared" si="26"/>
        <v/>
      </c>
      <c r="Y116" s="100">
        <f>+'PAIA + Seguimiento'!BN124</f>
        <v>0</v>
      </c>
      <c r="Z116" s="100">
        <f>+'PAIA + Seguimiento'!BO124</f>
        <v>0</v>
      </c>
      <c r="AA116" s="100">
        <f>+'PAIA + Seguimiento'!BQ124</f>
        <v>0</v>
      </c>
      <c r="AB116" s="100" t="str">
        <f>+'PAIA + Seguimiento'!BR124</f>
        <v>Programado</v>
      </c>
      <c r="AC116" s="100" t="str">
        <f t="shared" si="27"/>
        <v>No</v>
      </c>
      <c r="AD116" s="100" t="str">
        <f t="shared" si="28"/>
        <v/>
      </c>
      <c r="AE116" s="100">
        <f>+'PAIA + Seguimiento'!BS124</f>
        <v>0</v>
      </c>
      <c r="AF116" s="100">
        <f>+'PAIA + Seguimiento'!BT124</f>
        <v>0</v>
      </c>
      <c r="AG116" s="100">
        <f>+'PAIA + Seguimiento'!BV124</f>
        <v>0</v>
      </c>
      <c r="AH116" s="100" t="str">
        <f>+'PAIA + Seguimiento'!BW124</f>
        <v>Programado</v>
      </c>
      <c r="AI116" s="100" t="str">
        <f t="shared" si="29"/>
        <v>Si</v>
      </c>
      <c r="AJ116" s="100">
        <f t="shared" si="30"/>
        <v>100</v>
      </c>
      <c r="AK116" s="100">
        <f>+'PAIA + Seguimiento'!BX124</f>
        <v>0</v>
      </c>
      <c r="AL116" s="100">
        <f>+'PAIA + Seguimiento'!BY124</f>
        <v>0</v>
      </c>
      <c r="AM116" s="100">
        <f>+'PAIA + Seguimiento'!CA124</f>
        <v>0</v>
      </c>
    </row>
    <row r="117" spans="1:39" x14ac:dyDescent="0.25">
      <c r="A117" s="100" t="str">
        <f>+'PAIA + Seguimiento'!B125</f>
        <v>Gestión Misional</v>
      </c>
      <c r="B117" s="100" t="str">
        <f>+'PAIA + Seguimiento'!D125</f>
        <v>Fortalecer la gestión del riesgo financiero, jurídico y de fraude, implementando mecanismos de monitoreo y detección de eventos atípicos, inconsistentes o irregulares, contribuyendo a la sostenibilidad financiera del SGSSS</v>
      </c>
      <c r="C117" s="100" t="str">
        <f>+'PAIA + Seguimiento'!F125</f>
        <v>Diseño, revisión, ajuste y optimización de los controles de los procesos de   liquidación,  reconocimiento y pago de los recursos de la salud</v>
      </c>
      <c r="D117" s="100" t="str">
        <f>+'PAIA + Seguimiento'!G125</f>
        <v>Proceso de corrección de registros compensados ajustado, el cual requiere integrar reglas, validaciones y controles para optimizar su operación</v>
      </c>
      <c r="E117" s="100" t="str">
        <f>+'PAIA + Seguimiento'!I125</f>
        <v>Documentar el ajuste al proceso de corrección de registros compensados; en el cual se evidencien las reglas, validaciones y controles unificado, para su optimización.</v>
      </c>
      <c r="F117" s="100" t="str">
        <f>+'PAIA + Seguimiento'!K125</f>
        <v>Documentos del ajuste al proceso de  corrección de registros compensados</v>
      </c>
      <c r="G117" s="101">
        <f>+'PAIA + Seguimiento'!N125</f>
        <v>43891</v>
      </c>
      <c r="H117" s="101">
        <f>+'PAIA + Seguimiento'!O125</f>
        <v>43921</v>
      </c>
      <c r="I117" s="102">
        <f t="shared" si="21"/>
        <v>3</v>
      </c>
      <c r="J117" s="103">
        <f>+'PAIA + Seguimiento'!P125</f>
        <v>0</v>
      </c>
      <c r="K117" s="102">
        <f>+'PAIA + Seguimiento'!R125</f>
        <v>25</v>
      </c>
      <c r="L117" s="102" t="str">
        <f>+'PAIA + Seguimiento'!AZ125</f>
        <v>Dirección de Liquidaciones y Garantías</v>
      </c>
      <c r="M117" s="102">
        <f t="shared" si="22"/>
        <v>25</v>
      </c>
      <c r="N117" s="100" t="str">
        <f>+'PAIA + Seguimiento'!BC125</f>
        <v>Finalizada</v>
      </c>
      <c r="O117" s="100">
        <f>+'PAIA + Seguimiento'!BD125</f>
        <v>43903</v>
      </c>
      <c r="P117" s="100" t="str">
        <f>+'PAIA + Seguimiento'!BH125</f>
        <v>Programado</v>
      </c>
      <c r="Q117" s="100" t="str">
        <f t="shared" si="23"/>
        <v>Si</v>
      </c>
      <c r="R117" s="100">
        <f t="shared" si="24"/>
        <v>25</v>
      </c>
      <c r="S117" s="100" t="str">
        <f>+'PAIA + Seguimiento'!BI125</f>
        <v>Fue elaborado el documento de ajuste al proceso de corrección de registros compensados, teniendo en cuenta las causales determinadas en le Resolución 1431 de 2020.</v>
      </c>
      <c r="T117" s="100">
        <f>+'PAIA + Seguimiento'!BJ125</f>
        <v>0</v>
      </c>
      <c r="U117" s="100" t="str">
        <f>+'PAIA + Seguimiento'!BL125</f>
        <v>Documento: 'Ajustes al proceso Corrección Registros Compensados.docx'</v>
      </c>
      <c r="V117" s="100" t="str">
        <f>+'PAIA + Seguimiento'!BM125</f>
        <v>No programado</v>
      </c>
      <c r="W117" s="100" t="str">
        <f t="shared" si="25"/>
        <v>No</v>
      </c>
      <c r="X117" s="100" t="str">
        <f t="shared" si="26"/>
        <v/>
      </c>
      <c r="Y117" s="100">
        <f>+'PAIA + Seguimiento'!BN125</f>
        <v>0</v>
      </c>
      <c r="Z117" s="100">
        <f>+'PAIA + Seguimiento'!BO125</f>
        <v>0</v>
      </c>
      <c r="AA117" s="100">
        <f>+'PAIA + Seguimiento'!BQ125</f>
        <v>0</v>
      </c>
      <c r="AB117" s="100" t="str">
        <f>+'PAIA + Seguimiento'!BR125</f>
        <v>No programado</v>
      </c>
      <c r="AC117" s="100" t="str">
        <f t="shared" si="27"/>
        <v>No</v>
      </c>
      <c r="AD117" s="100" t="str">
        <f t="shared" si="28"/>
        <v/>
      </c>
      <c r="AE117" s="100">
        <f>+'PAIA + Seguimiento'!BS125</f>
        <v>0</v>
      </c>
      <c r="AF117" s="100">
        <f>+'PAIA + Seguimiento'!BT125</f>
        <v>0</v>
      </c>
      <c r="AG117" s="100">
        <f>+'PAIA + Seguimiento'!BV125</f>
        <v>0</v>
      </c>
      <c r="AH117" s="100" t="str">
        <f>+'PAIA + Seguimiento'!BW125</f>
        <v>No programado</v>
      </c>
      <c r="AI117" s="100" t="str">
        <f t="shared" si="29"/>
        <v>No</v>
      </c>
      <c r="AJ117" s="100" t="str">
        <f t="shared" si="30"/>
        <v/>
      </c>
      <c r="AK117" s="100">
        <f>+'PAIA + Seguimiento'!BX125</f>
        <v>0</v>
      </c>
      <c r="AL117" s="100">
        <f>+'PAIA + Seguimiento'!BY125</f>
        <v>0</v>
      </c>
      <c r="AM117" s="100">
        <f>+'PAIA + Seguimiento'!CA125</f>
        <v>0</v>
      </c>
    </row>
    <row r="118" spans="1:39" x14ac:dyDescent="0.25">
      <c r="A118" s="100" t="str">
        <f>+'PAIA + Seguimiento'!B126</f>
        <v>Gestión Misional</v>
      </c>
      <c r="B118" s="100" t="str">
        <f>+'PAIA + Seguimiento'!D126</f>
        <v>Fortalecer la gestión del riesgo financiero, jurídico y de fraude, implementando mecanismos de monitoreo y detección de eventos atípicos, inconsistentes o irregulares, contribuyendo a la sostenibilidad financiera del SGSSS</v>
      </c>
      <c r="C118" s="100" t="str">
        <f>+'PAIA + Seguimiento'!F126</f>
        <v>Diseño, revisión, ajuste y optimización de los controles de los procesos de   liquidación,  reconocimiento y pago de los recursos de la salud</v>
      </c>
      <c r="D118" s="100" t="str">
        <f>+'PAIA + Seguimiento'!G126</f>
        <v>Proceso de corrección de registros compensados ajustado, el cual requiere integrar reglas, validaciones y controles para optimizar su operación</v>
      </c>
      <c r="E118" s="100" t="str">
        <f>+'PAIA + Seguimiento'!I126</f>
        <v>Elaborar un diagnóstico que permita ajustar el proceso de corrección de registros compensados</v>
      </c>
      <c r="F118" s="100" t="str">
        <f>+'PAIA + Seguimiento'!K126</f>
        <v xml:space="preserve">Documento de diagnóstico </v>
      </c>
      <c r="G118" s="101">
        <f>+'PAIA + Seguimiento'!N126</f>
        <v>43850</v>
      </c>
      <c r="H118" s="101">
        <f>+'PAIA + Seguimiento'!O126</f>
        <v>43890</v>
      </c>
      <c r="I118" s="102">
        <f t="shared" si="21"/>
        <v>2</v>
      </c>
      <c r="J118" s="103">
        <f>+'PAIA + Seguimiento'!P126</f>
        <v>0</v>
      </c>
      <c r="K118" s="102">
        <f>+'PAIA + Seguimiento'!R126</f>
        <v>25</v>
      </c>
      <c r="L118" s="102" t="str">
        <f>+'PAIA + Seguimiento'!AZ126</f>
        <v>Dirección de Liquidaciones y Garantías</v>
      </c>
      <c r="M118" s="102">
        <f t="shared" si="22"/>
        <v>25</v>
      </c>
      <c r="N118" s="100" t="str">
        <f>+'PAIA + Seguimiento'!BC126</f>
        <v>Finalizada</v>
      </c>
      <c r="O118" s="100">
        <f>+'PAIA + Seguimiento'!BD126</f>
        <v>43861</v>
      </c>
      <c r="P118" s="100" t="str">
        <f>+'PAIA + Seguimiento'!BH126</f>
        <v>Programado</v>
      </c>
      <c r="Q118" s="100" t="str">
        <f t="shared" si="23"/>
        <v>Si</v>
      </c>
      <c r="R118" s="100">
        <f t="shared" si="24"/>
        <v>25</v>
      </c>
      <c r="S118" s="100" t="str">
        <f>+'PAIA + Seguimiento'!BI126</f>
        <v>Fueron revisadas las reglas del proceso de corrección de registros compensados, teniendo en cuenta las causales determinadas en le Resolución 1431 de 2020.</v>
      </c>
      <c r="T118" s="100">
        <f>+'PAIA + Seguimiento'!BJ126</f>
        <v>0</v>
      </c>
      <c r="U118" s="100" t="str">
        <f>+'PAIA + Seguimiento'!BL126</f>
        <v>Documento: 'Diagnóstico Corrección Registros Compensados.docx'</v>
      </c>
      <c r="V118" s="100" t="str">
        <f>+'PAIA + Seguimiento'!BM126</f>
        <v>No programado</v>
      </c>
      <c r="W118" s="100" t="str">
        <f t="shared" si="25"/>
        <v>No</v>
      </c>
      <c r="X118" s="100" t="str">
        <f t="shared" si="26"/>
        <v/>
      </c>
      <c r="Y118" s="100">
        <f>+'PAIA + Seguimiento'!BN126</f>
        <v>0</v>
      </c>
      <c r="Z118" s="100">
        <f>+'PAIA + Seguimiento'!BO126</f>
        <v>0</v>
      </c>
      <c r="AA118" s="100">
        <f>+'PAIA + Seguimiento'!BQ126</f>
        <v>0</v>
      </c>
      <c r="AB118" s="100" t="str">
        <f>+'PAIA + Seguimiento'!BR126</f>
        <v>No programado</v>
      </c>
      <c r="AC118" s="100" t="str">
        <f t="shared" si="27"/>
        <v>No</v>
      </c>
      <c r="AD118" s="100" t="str">
        <f t="shared" si="28"/>
        <v/>
      </c>
      <c r="AE118" s="100">
        <f>+'PAIA + Seguimiento'!BS126</f>
        <v>0</v>
      </c>
      <c r="AF118" s="100">
        <f>+'PAIA + Seguimiento'!BT126</f>
        <v>0</v>
      </c>
      <c r="AG118" s="100">
        <f>+'PAIA + Seguimiento'!BV126</f>
        <v>0</v>
      </c>
      <c r="AH118" s="100" t="str">
        <f>+'PAIA + Seguimiento'!BW126</f>
        <v>No programado</v>
      </c>
      <c r="AI118" s="100" t="str">
        <f t="shared" si="29"/>
        <v>No</v>
      </c>
      <c r="AJ118" s="100" t="str">
        <f t="shared" si="30"/>
        <v/>
      </c>
      <c r="AK118" s="100">
        <f>+'PAIA + Seguimiento'!BX126</f>
        <v>0</v>
      </c>
      <c r="AL118" s="100">
        <f>+'PAIA + Seguimiento'!BY126</f>
        <v>0</v>
      </c>
      <c r="AM118" s="100">
        <f>+'PAIA + Seguimiento'!CA126</f>
        <v>0</v>
      </c>
    </row>
    <row r="119" spans="1:39" x14ac:dyDescent="0.25">
      <c r="A119" s="100" t="str">
        <f>+'PAIA + Seguimiento'!B127</f>
        <v>Gestión Misional</v>
      </c>
      <c r="B119" s="100" t="str">
        <f>+'PAIA + Seguimiento'!D127</f>
        <v>Fortalecer la gestión del riesgo financiero, jurídico y de fraude, implementando mecanismos de monitoreo y detección de eventos atípicos, inconsistentes o irregulares, contribuyendo a la sostenibilidad financiera del SGSSS</v>
      </c>
      <c r="C119" s="100" t="str">
        <f>+'PAIA + Seguimiento'!F127</f>
        <v>Diseño, revisión, ajuste y optimización de los controles de los procesos de   liquidación,  reconocimiento y pago de los recursos de la salud</v>
      </c>
      <c r="D119" s="100" t="str">
        <f>+'PAIA + Seguimiento'!G127</f>
        <v>Proceso de corrección de registros compensados ajustado, el cual requiere integrar reglas, validaciones y controles para optimizar su operación</v>
      </c>
      <c r="E119" s="100" t="str">
        <f>+'PAIA + Seguimiento'!I127</f>
        <v xml:space="preserve">Requerimiento y gestión con la DGTIC para desarrollar e implementar las validaciones y controles en el aplicativo que ejecuta la corrección de registros compensados
</v>
      </c>
      <c r="F119" s="100" t="str">
        <f>+'PAIA + Seguimiento'!K127</f>
        <v>Sistema de información para desarrollar e implementar las validaciones y controles en el aplicativo que ejecuta de corrección de registros compensados aceptado y en funcionamiento.</v>
      </c>
      <c r="G119" s="101">
        <f>+'PAIA + Seguimiento'!N127</f>
        <v>43922</v>
      </c>
      <c r="H119" s="101">
        <f>+'PAIA + Seguimiento'!O127</f>
        <v>44104</v>
      </c>
      <c r="I119" s="102">
        <f t="shared" si="21"/>
        <v>9</v>
      </c>
      <c r="J119" s="103">
        <f>+'PAIA + Seguimiento'!P127</f>
        <v>0</v>
      </c>
      <c r="K119" s="102">
        <f>+'PAIA + Seguimiento'!R127</f>
        <v>50</v>
      </c>
      <c r="L119" s="102" t="str">
        <f>+'PAIA + Seguimiento'!AZ127</f>
        <v>Dirección de Liquidaciones y Garantías</v>
      </c>
      <c r="M119" s="102">
        <f t="shared" si="22"/>
        <v>0</v>
      </c>
      <c r="N119" s="100" t="str">
        <f>+'PAIA + Seguimiento'!BC127</f>
        <v>Nueva</v>
      </c>
      <c r="O119" s="100">
        <f>+'PAIA + Seguimiento'!BD127</f>
        <v>0</v>
      </c>
      <c r="P119" s="100" t="str">
        <f>+'PAIA + Seguimiento'!BH127</f>
        <v>No programado</v>
      </c>
      <c r="Q119" s="100" t="str">
        <f t="shared" si="23"/>
        <v>No</v>
      </c>
      <c r="R119" s="100" t="str">
        <f t="shared" si="24"/>
        <v/>
      </c>
      <c r="S119" s="100">
        <f>+'PAIA + Seguimiento'!BI127</f>
        <v>0</v>
      </c>
      <c r="T119" s="100">
        <f>+'PAIA + Seguimiento'!BJ127</f>
        <v>0</v>
      </c>
      <c r="U119" s="100">
        <f>+'PAIA + Seguimiento'!BL127</f>
        <v>0</v>
      </c>
      <c r="V119" s="100" t="str">
        <f>+'PAIA + Seguimiento'!BM127</f>
        <v>Programado</v>
      </c>
      <c r="W119" s="100" t="str">
        <f t="shared" si="25"/>
        <v>No</v>
      </c>
      <c r="X119" s="100" t="str">
        <f t="shared" si="26"/>
        <v/>
      </c>
      <c r="Y119" s="100">
        <f>+'PAIA + Seguimiento'!BN127</f>
        <v>0</v>
      </c>
      <c r="Z119" s="100">
        <f>+'PAIA + Seguimiento'!BO127</f>
        <v>0</v>
      </c>
      <c r="AA119" s="100">
        <f>+'PAIA + Seguimiento'!BQ127</f>
        <v>0</v>
      </c>
      <c r="AB119" s="100" t="str">
        <f>+'PAIA + Seguimiento'!BR127</f>
        <v>Programado</v>
      </c>
      <c r="AC119" s="100" t="str">
        <f t="shared" si="27"/>
        <v>Si</v>
      </c>
      <c r="AD119" s="100">
        <f t="shared" si="28"/>
        <v>50</v>
      </c>
      <c r="AE119" s="100">
        <f>+'PAIA + Seguimiento'!BS127</f>
        <v>0</v>
      </c>
      <c r="AF119" s="100">
        <f>+'PAIA + Seguimiento'!BT127</f>
        <v>0</v>
      </c>
      <c r="AG119" s="100">
        <f>+'PAIA + Seguimiento'!BV127</f>
        <v>0</v>
      </c>
      <c r="AH119" s="100" t="str">
        <f>+'PAIA + Seguimiento'!BW127</f>
        <v>No programado</v>
      </c>
      <c r="AI119" s="100" t="str">
        <f t="shared" si="29"/>
        <v>No</v>
      </c>
      <c r="AJ119" s="100" t="str">
        <f t="shared" si="30"/>
        <v/>
      </c>
      <c r="AK119" s="100">
        <f>+'PAIA + Seguimiento'!BX127</f>
        <v>0</v>
      </c>
      <c r="AL119" s="100">
        <f>+'PAIA + Seguimiento'!BY127</f>
        <v>0</v>
      </c>
      <c r="AM119" s="100">
        <f>+'PAIA + Seguimiento'!CA127</f>
        <v>0</v>
      </c>
    </row>
    <row r="120" spans="1:39" x14ac:dyDescent="0.25">
      <c r="A120" s="100" t="str">
        <f>+'PAIA + Seguimiento'!B128</f>
        <v>Gestión Misional</v>
      </c>
      <c r="B120" s="100" t="str">
        <f>+'PAIA + Seguimiento'!D128</f>
        <v>Fortalecer la gestión del riesgo financiero, jurídico y de fraude, implementando mecanismos de monitoreo y detección de eventos atípicos, inconsistentes o irregulares, contribuyendo a la sostenibilidad financiera del SGSSS</v>
      </c>
      <c r="C120" s="100" t="str">
        <f>+'PAIA + Seguimiento'!F128</f>
        <v>Diseño, revisión, ajuste y optimización de los controles de los procesos de   liquidación,  reconocimiento y pago de los recursos de la salud</v>
      </c>
      <c r="D120" s="100" t="str">
        <f>+'PAIA + Seguimiento'!G128</f>
        <v>Proceso de la liquidación de la Unidad de Pago por Capitación de los regímenes contributivo y subsidiado ajustado, debe integrar reglas, validaciones y controles para optimizar su operación</v>
      </c>
      <c r="E120" s="100" t="str">
        <f>+'PAIA + Seguimiento'!I128</f>
        <v>Elaborar un diagnóstico que permita identificar los ajustes para el proceso de liquidación de la UPC del RC y RS</v>
      </c>
      <c r="F120" s="100" t="str">
        <f>+'PAIA + Seguimiento'!K128</f>
        <v>Documento de diagnóstico de los procesos de liquidación de la UPC del RC y RS</v>
      </c>
      <c r="G120" s="101">
        <f>+'PAIA + Seguimiento'!N128</f>
        <v>43862</v>
      </c>
      <c r="H120" s="101">
        <f>+'PAIA + Seguimiento'!O128</f>
        <v>44196</v>
      </c>
      <c r="I120" s="102">
        <f t="shared" si="21"/>
        <v>12</v>
      </c>
      <c r="J120" s="103">
        <f>+'PAIA + Seguimiento'!P128</f>
        <v>0</v>
      </c>
      <c r="K120" s="102">
        <f>+'PAIA + Seguimiento'!R128</f>
        <v>100</v>
      </c>
      <c r="L120" s="102" t="str">
        <f>+'PAIA + Seguimiento'!AZ128</f>
        <v>Dirección de Liquidaciones y Garantías</v>
      </c>
      <c r="M120" s="102">
        <f t="shared" si="22"/>
        <v>0</v>
      </c>
      <c r="N120" s="100" t="str">
        <f>+'PAIA + Seguimiento'!BC128</f>
        <v>En desarrollo</v>
      </c>
      <c r="O120" s="100">
        <f>+'PAIA + Seguimiento'!BD128</f>
        <v>0</v>
      </c>
      <c r="P120" s="100" t="str">
        <f>+'PAIA + Seguimiento'!BH128</f>
        <v>Programado</v>
      </c>
      <c r="Q120" s="100" t="str">
        <f t="shared" si="23"/>
        <v>No</v>
      </c>
      <c r="R120" s="100" t="str">
        <f t="shared" si="24"/>
        <v/>
      </c>
      <c r="S120" s="100" t="str">
        <f>+'PAIA + Seguimiento'!BI128</f>
        <v>Se han adelantado mesas de trabajo entre el régimen contributivo y subsidiado con el ánimo de aclarar y documentar  el proceso de reconocimiento de UPC en cada régimen, de las cuales se encuentran en contrucción dos documentos de "Protocolo de liquidación" con el detalle técnico y conceptual de la liquidación de UPC de los regímenes.</v>
      </c>
      <c r="T120" s="100">
        <f>+'PAIA + Seguimiento'!BJ128</f>
        <v>0</v>
      </c>
      <c r="U120" s="100">
        <f>+'PAIA + Seguimiento'!BL128</f>
        <v>0</v>
      </c>
      <c r="V120" s="100" t="str">
        <f>+'PAIA + Seguimiento'!BM128</f>
        <v>Programado</v>
      </c>
      <c r="W120" s="100" t="str">
        <f t="shared" si="25"/>
        <v>No</v>
      </c>
      <c r="X120" s="100" t="str">
        <f t="shared" si="26"/>
        <v/>
      </c>
      <c r="Y120" s="100">
        <f>+'PAIA + Seguimiento'!BN128</f>
        <v>0</v>
      </c>
      <c r="Z120" s="100">
        <f>+'PAIA + Seguimiento'!BO128</f>
        <v>0</v>
      </c>
      <c r="AA120" s="100">
        <f>+'PAIA + Seguimiento'!BQ128</f>
        <v>0</v>
      </c>
      <c r="AB120" s="100" t="str">
        <f>+'PAIA + Seguimiento'!BR128</f>
        <v>Programado</v>
      </c>
      <c r="AC120" s="100" t="str">
        <f t="shared" si="27"/>
        <v>No</v>
      </c>
      <c r="AD120" s="100" t="str">
        <f t="shared" si="28"/>
        <v/>
      </c>
      <c r="AE120" s="100">
        <f>+'PAIA + Seguimiento'!BS128</f>
        <v>0</v>
      </c>
      <c r="AF120" s="100">
        <f>+'PAIA + Seguimiento'!BT128</f>
        <v>0</v>
      </c>
      <c r="AG120" s="100">
        <f>+'PAIA + Seguimiento'!BV128</f>
        <v>0</v>
      </c>
      <c r="AH120" s="100" t="str">
        <f>+'PAIA + Seguimiento'!BW128</f>
        <v>Programado</v>
      </c>
      <c r="AI120" s="100" t="str">
        <f t="shared" si="29"/>
        <v>Si</v>
      </c>
      <c r="AJ120" s="100">
        <f t="shared" si="30"/>
        <v>100</v>
      </c>
      <c r="AK120" s="100">
        <f>+'PAIA + Seguimiento'!BX128</f>
        <v>0</v>
      </c>
      <c r="AL120" s="100">
        <f>+'PAIA + Seguimiento'!BY128</f>
        <v>0</v>
      </c>
      <c r="AM120" s="100">
        <f>+'PAIA + Seguimiento'!CA128</f>
        <v>0</v>
      </c>
    </row>
    <row r="121" spans="1:39" x14ac:dyDescent="0.25">
      <c r="A121" s="100" t="str">
        <f>+'PAIA + Seguimiento'!B129</f>
        <v>Gestión Misional</v>
      </c>
      <c r="B121" s="100" t="str">
        <f>+'PAIA + Seguimiento'!D129</f>
        <v>Fortalecer la gestión del riesgo financiero, jurídico y de fraude, implementando mecanismos de monitoreo y detección de eventos atípicos, inconsistentes o irregulares, contribuyendo a la sostenibilidad financiera del SGSSS</v>
      </c>
      <c r="C121" s="100" t="str">
        <f>+'PAIA + Seguimiento'!F129</f>
        <v>Diseño, revisión, ajuste y optimización de los controles de los procesos de   liquidación,  reconocimiento y pago de los recursos de la salud</v>
      </c>
      <c r="D121" s="100" t="str">
        <f>+'PAIA + Seguimiento'!G129</f>
        <v xml:space="preserve">Proceso de liquidación de las prestaciones económicas ajustado,  el cual integra reglas, validaciones y controles para su optimización  y evitar reconocimientos sin justa causa. </v>
      </c>
      <c r="E121" s="100" t="str">
        <f>+'PAIA + Seguimiento'!I129</f>
        <v>Documentar el ajuste al proceso de liquidación de las prestaciones económicas en el cual se evidencien las reglas, validaciones y controles para su optimización.</v>
      </c>
      <c r="F121" s="100" t="str">
        <f>+'PAIA + Seguimiento'!K129</f>
        <v>Documentos del ajuste al proceso de liquidación de las prestaciones económicas</v>
      </c>
      <c r="G121" s="101">
        <f>+'PAIA + Seguimiento'!N129</f>
        <v>43922</v>
      </c>
      <c r="H121" s="101">
        <f>+'PAIA + Seguimiento'!O129</f>
        <v>44043</v>
      </c>
      <c r="I121" s="102">
        <f t="shared" si="21"/>
        <v>7</v>
      </c>
      <c r="J121" s="103">
        <f>+'PAIA + Seguimiento'!P129</f>
        <v>0</v>
      </c>
      <c r="K121" s="102">
        <f>+'PAIA + Seguimiento'!R129</f>
        <v>70</v>
      </c>
      <c r="L121" s="102" t="str">
        <f>+'PAIA + Seguimiento'!AZ129</f>
        <v>Dirección de Liquidaciones y Garantías</v>
      </c>
      <c r="M121" s="102">
        <f t="shared" si="22"/>
        <v>0</v>
      </c>
      <c r="N121" s="100" t="str">
        <f>+'PAIA + Seguimiento'!BC129</f>
        <v>Nueva</v>
      </c>
      <c r="O121" s="100">
        <f>+'PAIA + Seguimiento'!BD129</f>
        <v>0</v>
      </c>
      <c r="P121" s="100" t="str">
        <f>+'PAIA + Seguimiento'!BH129</f>
        <v>No programado</v>
      </c>
      <c r="Q121" s="100" t="str">
        <f t="shared" si="23"/>
        <v>No</v>
      </c>
      <c r="R121" s="100" t="str">
        <f t="shared" si="24"/>
        <v/>
      </c>
      <c r="S121" s="100">
        <f>+'PAIA + Seguimiento'!BI129</f>
        <v>0</v>
      </c>
      <c r="T121" s="100">
        <f>+'PAIA + Seguimiento'!BJ129</f>
        <v>0</v>
      </c>
      <c r="U121" s="100">
        <f>+'PAIA + Seguimiento'!BL129</f>
        <v>0</v>
      </c>
      <c r="V121" s="100" t="str">
        <f>+'PAIA + Seguimiento'!BM129</f>
        <v>Programado</v>
      </c>
      <c r="W121" s="100" t="str">
        <f t="shared" si="25"/>
        <v>No</v>
      </c>
      <c r="X121" s="100" t="str">
        <f t="shared" si="26"/>
        <v/>
      </c>
      <c r="Y121" s="100">
        <f>+'PAIA + Seguimiento'!BN129</f>
        <v>0</v>
      </c>
      <c r="Z121" s="100">
        <f>+'PAIA + Seguimiento'!BO129</f>
        <v>0</v>
      </c>
      <c r="AA121" s="100">
        <f>+'PAIA + Seguimiento'!BQ129</f>
        <v>0</v>
      </c>
      <c r="AB121" s="100" t="str">
        <f>+'PAIA + Seguimiento'!BR129</f>
        <v>Programado</v>
      </c>
      <c r="AC121" s="100" t="str">
        <f t="shared" si="27"/>
        <v>Si</v>
      </c>
      <c r="AD121" s="100">
        <f t="shared" si="28"/>
        <v>70</v>
      </c>
      <c r="AE121" s="100">
        <f>+'PAIA + Seguimiento'!BS129</f>
        <v>0</v>
      </c>
      <c r="AF121" s="100">
        <f>+'PAIA + Seguimiento'!BT129</f>
        <v>0</v>
      </c>
      <c r="AG121" s="100">
        <f>+'PAIA + Seguimiento'!BV129</f>
        <v>0</v>
      </c>
      <c r="AH121" s="100" t="str">
        <f>+'PAIA + Seguimiento'!BW129</f>
        <v>No programado</v>
      </c>
      <c r="AI121" s="100" t="str">
        <f t="shared" si="29"/>
        <v>No</v>
      </c>
      <c r="AJ121" s="100" t="str">
        <f t="shared" si="30"/>
        <v/>
      </c>
      <c r="AK121" s="100">
        <f>+'PAIA + Seguimiento'!BX129</f>
        <v>0</v>
      </c>
      <c r="AL121" s="100">
        <f>+'PAIA + Seguimiento'!BY129</f>
        <v>0</v>
      </c>
      <c r="AM121" s="100">
        <f>+'PAIA + Seguimiento'!CA129</f>
        <v>0</v>
      </c>
    </row>
    <row r="122" spans="1:39" x14ac:dyDescent="0.25">
      <c r="A122" s="100" t="str">
        <f>+'PAIA + Seguimiento'!B130</f>
        <v>Gestión Misional</v>
      </c>
      <c r="B122" s="100" t="str">
        <f>+'PAIA + Seguimiento'!D130</f>
        <v>Fortalecer la gestión del riesgo financiero, jurídico y de fraude, implementando mecanismos de monitoreo y detección de eventos atípicos, inconsistentes o irregulares, contribuyendo a la sostenibilidad financiera del SGSSS</v>
      </c>
      <c r="C122" s="100" t="str">
        <f>+'PAIA + Seguimiento'!F130</f>
        <v>Diseño, revisión, ajuste y optimización de los controles de los procesos de   liquidación,  reconocimiento y pago de los recursos de la salud</v>
      </c>
      <c r="D122" s="100" t="str">
        <f>+'PAIA + Seguimiento'!G130</f>
        <v xml:space="preserve">Proceso de liquidación de las prestaciones económicas ajustado,  el cual integra reglas, validaciones y controles para su optimización  y evitar reconocimientos sin justa causa. </v>
      </c>
      <c r="E122" s="100" t="str">
        <f>+'PAIA + Seguimiento'!I130</f>
        <v>Elaborar un diagnóstico que permita ajustar el proceso de liquidación de las prestaciones económicas y  que integre reglas, validaciones y controles para su optimización.</v>
      </c>
      <c r="F122" s="100" t="str">
        <f>+'PAIA + Seguimiento'!K130</f>
        <v xml:space="preserve">Documento de diagnóstico </v>
      </c>
      <c r="G122" s="101">
        <f>+'PAIA + Seguimiento'!N130</f>
        <v>43850</v>
      </c>
      <c r="H122" s="101">
        <f>+'PAIA + Seguimiento'!O130</f>
        <v>43921</v>
      </c>
      <c r="I122" s="102">
        <f t="shared" si="21"/>
        <v>3</v>
      </c>
      <c r="J122" s="103">
        <f>+'PAIA + Seguimiento'!P130</f>
        <v>0</v>
      </c>
      <c r="K122" s="102">
        <f>+'PAIA + Seguimiento'!R130</f>
        <v>30</v>
      </c>
      <c r="L122" s="102" t="str">
        <f>+'PAIA + Seguimiento'!AZ130</f>
        <v>Dirección de Liquidaciones y Garantías</v>
      </c>
      <c r="M122" s="102">
        <f t="shared" si="22"/>
        <v>30</v>
      </c>
      <c r="N122" s="100" t="str">
        <f>+'PAIA + Seguimiento'!BC130</f>
        <v>Finalizada</v>
      </c>
      <c r="O122" s="100">
        <f>+'PAIA + Seguimiento'!BD130</f>
        <v>43861</v>
      </c>
      <c r="P122" s="100" t="str">
        <f>+'PAIA + Seguimiento'!BH130</f>
        <v>Programado</v>
      </c>
      <c r="Q122" s="100" t="str">
        <f t="shared" si="23"/>
        <v>Si</v>
      </c>
      <c r="R122" s="100">
        <f t="shared" si="24"/>
        <v>30</v>
      </c>
      <c r="S122" s="100" t="str">
        <f>+'PAIA + Seguimiento'!BI130</f>
        <v>Fue realizado el análisis al proceso de prestaciones económicas y generado el documento con el cual se diagnóstica los ajustes requeridos.</v>
      </c>
      <c r="T122" s="100">
        <f>+'PAIA + Seguimiento'!BJ130</f>
        <v>0</v>
      </c>
      <c r="U122" s="100" t="str">
        <f>+'PAIA + Seguimiento'!BL130</f>
        <v>Documento: 'Diagnóstico Prestaciones Económicas. Docx'</v>
      </c>
      <c r="V122" s="100" t="str">
        <f>+'PAIA + Seguimiento'!BM130</f>
        <v>No programado</v>
      </c>
      <c r="W122" s="100" t="str">
        <f t="shared" si="25"/>
        <v>No</v>
      </c>
      <c r="X122" s="100" t="str">
        <f t="shared" si="26"/>
        <v/>
      </c>
      <c r="Y122" s="100">
        <f>+'PAIA + Seguimiento'!BN130</f>
        <v>0</v>
      </c>
      <c r="Z122" s="100">
        <f>+'PAIA + Seguimiento'!BO130</f>
        <v>0</v>
      </c>
      <c r="AA122" s="100">
        <f>+'PAIA + Seguimiento'!BQ130</f>
        <v>0</v>
      </c>
      <c r="AB122" s="100" t="str">
        <f>+'PAIA + Seguimiento'!BR130</f>
        <v>No programado</v>
      </c>
      <c r="AC122" s="100" t="str">
        <f t="shared" si="27"/>
        <v>No</v>
      </c>
      <c r="AD122" s="100" t="str">
        <f t="shared" si="28"/>
        <v/>
      </c>
      <c r="AE122" s="100">
        <f>+'PAIA + Seguimiento'!BS130</f>
        <v>0</v>
      </c>
      <c r="AF122" s="100">
        <f>+'PAIA + Seguimiento'!BT130</f>
        <v>0</v>
      </c>
      <c r="AG122" s="100">
        <f>+'PAIA + Seguimiento'!BV130</f>
        <v>0</v>
      </c>
      <c r="AH122" s="100" t="str">
        <f>+'PAIA + Seguimiento'!BW130</f>
        <v>No programado</v>
      </c>
      <c r="AI122" s="100" t="str">
        <f t="shared" si="29"/>
        <v>No</v>
      </c>
      <c r="AJ122" s="100" t="str">
        <f t="shared" si="30"/>
        <v/>
      </c>
      <c r="AK122" s="100">
        <f>+'PAIA + Seguimiento'!BX130</f>
        <v>0</v>
      </c>
      <c r="AL122" s="100">
        <f>+'PAIA + Seguimiento'!BY130</f>
        <v>0</v>
      </c>
      <c r="AM122" s="100">
        <f>+'PAIA + Seguimiento'!CA130</f>
        <v>0</v>
      </c>
    </row>
    <row r="123" spans="1:39" x14ac:dyDescent="0.25">
      <c r="A123" s="100" t="str">
        <f>+'PAIA + Seguimiento'!B131</f>
        <v>Gestión Misional</v>
      </c>
      <c r="B123" s="100" t="str">
        <f>+'PAIA + Seguimiento'!D131</f>
        <v>Fortalecer la gestión del riesgo financiero, jurídico y de fraude, implementando mecanismos de monitoreo y detección de eventos atípicos, inconsistentes o irregulares, contribuyendo a la sostenibilidad financiera del SGSSS</v>
      </c>
      <c r="C123" s="100" t="str">
        <f>+'PAIA + Seguimiento'!F131</f>
        <v>Fortalecer la Política de inversión de la URA</v>
      </c>
      <c r="D123" s="100" t="str">
        <f>+'PAIA + Seguimiento'!G131</f>
        <v>Ajuste herramienta de monitoreo</v>
      </c>
      <c r="E123" s="100" t="str">
        <f>+'PAIA + Seguimiento'!I131</f>
        <v xml:space="preserve">Fortalecer la herramienta implementada para la mitigación de riesgos(contraparte, liquidez, crédito y mercado) que evalúa la solidez financiera y gerencial de las Entidades bancarias con que la DGRFS puede operar. </v>
      </c>
      <c r="F123" s="100" t="str">
        <f>+'PAIA + Seguimiento'!K131</f>
        <v>Herramienta boletín con ajustes.</v>
      </c>
      <c r="G123" s="101">
        <f>+'PAIA + Seguimiento'!N131</f>
        <v>43831</v>
      </c>
      <c r="H123" s="101">
        <f>+'PAIA + Seguimiento'!O131</f>
        <v>44196</v>
      </c>
      <c r="I123" s="102">
        <f t="shared" si="21"/>
        <v>12</v>
      </c>
      <c r="J123" s="103">
        <f>+'PAIA + Seguimiento'!P131</f>
        <v>143722080</v>
      </c>
      <c r="K123" s="102">
        <f>+'PAIA + Seguimiento'!R131</f>
        <v>100</v>
      </c>
      <c r="L123" s="102" t="str">
        <f>+'PAIA + Seguimiento'!AZ131</f>
        <v>Dirección de Gestión de Recursos Financieros de Salud</v>
      </c>
      <c r="M123" s="102">
        <f t="shared" si="22"/>
        <v>0</v>
      </c>
      <c r="N123" s="100" t="str">
        <f>+'PAIA + Seguimiento'!BC131</f>
        <v>En desarrollo</v>
      </c>
      <c r="O123" s="100">
        <f>+'PAIA + Seguimiento'!BD131</f>
        <v>0</v>
      </c>
      <c r="P123" s="100" t="str">
        <f>+'PAIA + Seguimiento'!BH131</f>
        <v>Programado</v>
      </c>
      <c r="Q123" s="100" t="str">
        <f t="shared" si="23"/>
        <v>No</v>
      </c>
      <c r="R123" s="100" t="str">
        <f t="shared" si="24"/>
        <v/>
      </c>
      <c r="S123" s="100" t="str">
        <f>+'PAIA + Seguimiento'!BI131</f>
        <v xml:space="preserve">Con el fin de fortalecer la herramienta de alertas en aplicación del modelo CAMEL, el 14 de enero de 2020 se aprobó el Manual de Riesgo de Crédito, el cual contiene la metodología y herramientas a aplicar en el marco del modelo CAMEL, tendientes al manejo de los recursos administrados por la ADRES. Así mismo, es pertinente señalar que el modelo CAMEL se viene aplicando de manera periódica por parte de la DGRFS, con el fin de establecer el manejo de los recursos administrados, en las diferentes entidades financieras en las que la ADRES tiene relación, este ejercicio se efectúa con base a la información registrada en los estados financieros reportados a la SFC. 
Ahora bien, toda vez que el modelo permite efectuar un seguimiento y análisis de los posibles riegos que se generan en los cupos y/o limites generados por la distribución de los recursos administrados en las diferentes entidades financieras, la DGRFS revisa las variables involucradas en el modelo y la aplicación en las diferentes fórmulas establecidas. En este contexto, para el primer trimestre de 2020, se trabajó con la DGTIC para realizar ajustes a la herramienta diseñada, con el fin de optimizar el ejercicio del modelo y la muestra de sus resultados.
Para el desarrollo de esta actividad se cuenta con un presupuesto de $143.722.080, de los cuales se ejecutó para el I Trimestre de 2020 $29.416.800, valor del pago de honorarios de los Contratos de Prestación de Servicios No. 045, 046 y 058 de 2020, se adjuntan como evidencias informes mensuales del I trimestre de 2020 con el respectivo consolidado de pagos.
</v>
      </c>
      <c r="T123" s="100" t="str">
        <f>+'PAIA + Seguimiento'!BJ131</f>
        <v xml:space="preserve">La actividad se ha realizado de acuerdo a lo programado y a la periodicidad establecida en el manual y el procedimiento respectivo. </v>
      </c>
      <c r="U123" s="100" t="str">
        <f>+'PAIA + Seguimiento'!BL131</f>
        <v>*Metodología Camel. Actualización de modelo Camel a diciembre de 2019. Esta aplicación depende de los datos de la Superintendencia Financiera. 
*Manual de Riesgo de Crédito.
*Correos electrónicos de solicitudes a la DGTIC para programación de reuniones, para la creación de un aplicativo donde se carguen los archivos planos de respuesta de los bancos, este archivo debe realizar los cálculos que actualmente realiza la macro y a su vez debe soportar todo el  almacenamiento  de la información.
*Informes Contratistas y consolidado de pagos GEPP I Trim 2020</v>
      </c>
      <c r="V123" s="100" t="str">
        <f>+'PAIA + Seguimiento'!BM131</f>
        <v>Programado</v>
      </c>
      <c r="W123" s="100" t="str">
        <f t="shared" si="25"/>
        <v>No</v>
      </c>
      <c r="X123" s="100" t="str">
        <f t="shared" si="26"/>
        <v/>
      </c>
      <c r="Y123" s="100">
        <f>+'PAIA + Seguimiento'!BN131</f>
        <v>0</v>
      </c>
      <c r="Z123" s="100">
        <f>+'PAIA + Seguimiento'!BO131</f>
        <v>0</v>
      </c>
      <c r="AA123" s="100">
        <f>+'PAIA + Seguimiento'!BQ131</f>
        <v>0</v>
      </c>
      <c r="AB123" s="100" t="str">
        <f>+'PAIA + Seguimiento'!BR131</f>
        <v>Programado</v>
      </c>
      <c r="AC123" s="100" t="str">
        <f t="shared" si="27"/>
        <v>No</v>
      </c>
      <c r="AD123" s="100" t="str">
        <f t="shared" si="28"/>
        <v/>
      </c>
      <c r="AE123" s="100">
        <f>+'PAIA + Seguimiento'!BS131</f>
        <v>0</v>
      </c>
      <c r="AF123" s="100">
        <f>+'PAIA + Seguimiento'!BT131</f>
        <v>0</v>
      </c>
      <c r="AG123" s="100">
        <f>+'PAIA + Seguimiento'!BV131</f>
        <v>0</v>
      </c>
      <c r="AH123" s="100" t="str">
        <f>+'PAIA + Seguimiento'!BW131</f>
        <v>Programado</v>
      </c>
      <c r="AI123" s="100" t="str">
        <f t="shared" si="29"/>
        <v>Si</v>
      </c>
      <c r="AJ123" s="100">
        <f t="shared" si="30"/>
        <v>100</v>
      </c>
      <c r="AK123" s="100">
        <f>+'PAIA + Seguimiento'!BX131</f>
        <v>0</v>
      </c>
      <c r="AL123" s="100">
        <f>+'PAIA + Seguimiento'!BY131</f>
        <v>0</v>
      </c>
      <c r="AM123" s="100">
        <f>+'PAIA + Seguimiento'!CA131</f>
        <v>0</v>
      </c>
    </row>
    <row r="124" spans="1:39" x14ac:dyDescent="0.25">
      <c r="A124" s="100" t="str">
        <f>+'PAIA + Seguimiento'!B132</f>
        <v>Gestión Misional</v>
      </c>
      <c r="B124" s="100" t="str">
        <f>+'PAIA + Seguimiento'!D132</f>
        <v>Fortalecer la gestión del riesgo financiero, jurídico y de fraude, implementando mecanismos de monitoreo y detección de eventos atípicos, inconsistentes o irregulares, contribuyendo a la sostenibilidad financiera del SGSSS</v>
      </c>
      <c r="C124" s="100" t="str">
        <f>+'PAIA + Seguimiento'!F132</f>
        <v>Fortalecer la Política de inversión de la URA</v>
      </c>
      <c r="D124" s="100" t="str">
        <f>+'PAIA + Seguimiento'!G132</f>
        <v>Sistema Integral de Monitoreo y Alertas de Fuentes y Usos</v>
      </c>
      <c r="E124" s="100" t="str">
        <f>+'PAIA + Seguimiento'!I132</f>
        <v xml:space="preserve">Diseñar e implementar un Sistema Integral de Monitoreo y Alertas de Fuentes y Usos a herramienta, para los resultados de los porcesos de LMA y Compensación.
</v>
      </c>
      <c r="F124" s="100" t="str">
        <f>+'PAIA + Seguimiento'!K132</f>
        <v>Sistema Integral de Monitoreo y Alertas de Fuentes y Usos - LMA y Compensación</v>
      </c>
      <c r="G124" s="101">
        <f>+'PAIA + Seguimiento'!N132</f>
        <v>43831</v>
      </c>
      <c r="H124" s="101">
        <f>+'PAIA + Seguimiento'!O132</f>
        <v>44196</v>
      </c>
      <c r="I124" s="102">
        <f t="shared" si="21"/>
        <v>12</v>
      </c>
      <c r="J124" s="103">
        <f>+'PAIA + Seguimiento'!P132</f>
        <v>0</v>
      </c>
      <c r="K124" s="102">
        <f>+'PAIA + Seguimiento'!R132</f>
        <v>34</v>
      </c>
      <c r="L124" s="102" t="str">
        <f>+'PAIA + Seguimiento'!AZ132</f>
        <v>Dirección de Gestión de Recursos Financieros de Salud</v>
      </c>
      <c r="M124" s="102">
        <f t="shared" si="22"/>
        <v>0</v>
      </c>
      <c r="N124" s="100" t="str">
        <f>+'PAIA + Seguimiento'!BC132</f>
        <v>En desarrollo</v>
      </c>
      <c r="O124" s="100">
        <f>+'PAIA + Seguimiento'!BD132</f>
        <v>0</v>
      </c>
      <c r="P124" s="100" t="str">
        <f>+'PAIA + Seguimiento'!BH132</f>
        <v>Programado</v>
      </c>
      <c r="Q124" s="100" t="str">
        <f t="shared" si="23"/>
        <v>No</v>
      </c>
      <c r="R124" s="100" t="str">
        <f t="shared" si="24"/>
        <v/>
      </c>
      <c r="S124" s="100" t="str">
        <f>+'PAIA + Seguimiento'!BI132</f>
        <v xml:space="preserve">Con el fin de establecer el diseño e implementación del SIMAFU, durante el I trimestre del 2020, la DGRF efectuó un primer levantamiento de las principales variables a incluir en la herramienta, para efectos se hizo un primer ejercicio sobre el comportamiento de las cotizaciones, simulando tres escenarios del componente de cotizaciones, el cual fue complementado con la situación actual del COVID19.
Para el II trimestre de 2020, se efectuaran las actividades tendientes a la consolidación de la bodega de datos que contenga la información y/o serie histórica, que permita correr una versión preliminar del sistema, en concordancia con las variables establecidas.
</v>
      </c>
      <c r="T124" s="100" t="str">
        <f>+'PAIA + Seguimiento'!BJ132</f>
        <v>Se ha solicitado a la DGTIC la generación del reporte y/o base de datos completa, la cual permita la consolidación de la bodega de datos, sin tener respuesta a la fecha de la solicitud.</v>
      </c>
      <c r="U124" s="100" t="str">
        <f>+'PAIA + Seguimiento'!BL132</f>
        <v xml:space="preserve">*Avance-Pantallazos Plantilla de Sistema Integral de monitoreo y alertas, donde se montaría el boletin / informe del Sistema Integral. 
*Correos electrónicos solicitando información enviados a: Dirección de Liquidación y Garantías &amp; Dirección de Tecnologías de la Información y Comunicaciones. _x000D_
</v>
      </c>
      <c r="V124" s="100" t="str">
        <f>+'PAIA + Seguimiento'!BM132</f>
        <v>Programado</v>
      </c>
      <c r="W124" s="100" t="str">
        <f t="shared" si="25"/>
        <v>No</v>
      </c>
      <c r="X124" s="100" t="str">
        <f t="shared" si="26"/>
        <v/>
      </c>
      <c r="Y124" s="100">
        <f>+'PAIA + Seguimiento'!BN132</f>
        <v>0</v>
      </c>
      <c r="Z124" s="100">
        <f>+'PAIA + Seguimiento'!BO132</f>
        <v>0</v>
      </c>
      <c r="AA124" s="100">
        <f>+'PAIA + Seguimiento'!BQ132</f>
        <v>0</v>
      </c>
      <c r="AB124" s="100" t="str">
        <f>+'PAIA + Seguimiento'!BR132</f>
        <v>Programado</v>
      </c>
      <c r="AC124" s="100" t="str">
        <f t="shared" si="27"/>
        <v>No</v>
      </c>
      <c r="AD124" s="100" t="str">
        <f t="shared" si="28"/>
        <v/>
      </c>
      <c r="AE124" s="100">
        <f>+'PAIA + Seguimiento'!BS132</f>
        <v>0</v>
      </c>
      <c r="AF124" s="100">
        <f>+'PAIA + Seguimiento'!BT132</f>
        <v>0</v>
      </c>
      <c r="AG124" s="100">
        <f>+'PAIA + Seguimiento'!BV132</f>
        <v>0</v>
      </c>
      <c r="AH124" s="100" t="str">
        <f>+'PAIA + Seguimiento'!BW132</f>
        <v>Programado</v>
      </c>
      <c r="AI124" s="100" t="str">
        <f t="shared" si="29"/>
        <v>Si</v>
      </c>
      <c r="AJ124" s="100">
        <f t="shared" si="30"/>
        <v>34</v>
      </c>
      <c r="AK124" s="100">
        <f>+'PAIA + Seguimiento'!BX132</f>
        <v>0</v>
      </c>
      <c r="AL124" s="100">
        <f>+'PAIA + Seguimiento'!BY132</f>
        <v>0</v>
      </c>
      <c r="AM124" s="100">
        <f>+'PAIA + Seguimiento'!CA132</f>
        <v>0</v>
      </c>
    </row>
    <row r="125" spans="1:39" x14ac:dyDescent="0.25">
      <c r="A125" s="100" t="str">
        <f>+'PAIA + Seguimiento'!B133</f>
        <v>Gestión Misional</v>
      </c>
      <c r="B125" s="100" t="str">
        <f>+'PAIA + Seguimiento'!D133</f>
        <v>Fortalecer la gestión del riesgo financiero, jurídico y de fraude, implementando mecanismos de monitoreo y detección de eventos atípicos, inconsistentes o irregulares, contribuyendo a la sostenibilidad financiera del SGSSS</v>
      </c>
      <c r="C125" s="100" t="str">
        <f>+'PAIA + Seguimiento'!F133</f>
        <v>Fortalecer la Política de inversión de la URA</v>
      </c>
      <c r="D125" s="100" t="str">
        <f>+'PAIA + Seguimiento'!G133</f>
        <v>Sistema Integral de Monitoreo y Alertas de Fuentes y Usos</v>
      </c>
      <c r="E125" s="100" t="str">
        <f>+'PAIA + Seguimiento'!I133</f>
        <v>Generar e implementar un Sistema Integral de Monitoreo y Alertas de Fuentes y Usos, para identificar alertas de diferencias entre la ejecución presupuestal y los datos de las areas misionales, con el fin de contar con una base de datos unica.</v>
      </c>
      <c r="F125" s="100" t="str">
        <f>+'PAIA + Seguimiento'!K133</f>
        <v>Sistema Integral de Monitoreo y Alertas de Fuentes y Usos - lertas de diferencias entre la ejecución presupuestal y los datos de las áreas misionales</v>
      </c>
      <c r="G125" s="101">
        <f>+'PAIA + Seguimiento'!N133</f>
        <v>43831</v>
      </c>
      <c r="H125" s="101">
        <f>+'PAIA + Seguimiento'!O133</f>
        <v>44196</v>
      </c>
      <c r="I125" s="102">
        <f t="shared" si="21"/>
        <v>12</v>
      </c>
      <c r="J125" s="103">
        <f>+'PAIA + Seguimiento'!P133</f>
        <v>0</v>
      </c>
      <c r="K125" s="102">
        <f>+'PAIA + Seguimiento'!R133</f>
        <v>33</v>
      </c>
      <c r="L125" s="102" t="str">
        <f>+'PAIA + Seguimiento'!AZ133</f>
        <v>Dirección de Gestión de Recursos Financieros de Salud</v>
      </c>
      <c r="M125" s="102">
        <f t="shared" si="22"/>
        <v>0</v>
      </c>
      <c r="N125" s="100" t="str">
        <f>+'PAIA + Seguimiento'!BC133</f>
        <v>En desarrollo</v>
      </c>
      <c r="O125" s="100">
        <f>+'PAIA + Seguimiento'!BD133</f>
        <v>0</v>
      </c>
      <c r="P125" s="100" t="str">
        <f>+'PAIA + Seguimiento'!BH133</f>
        <v>Programado</v>
      </c>
      <c r="Q125" s="100" t="str">
        <f t="shared" si="23"/>
        <v>No</v>
      </c>
      <c r="R125" s="100" t="str">
        <f t="shared" si="24"/>
        <v/>
      </c>
      <c r="S125" s="100" t="str">
        <f>+'PAIA + Seguimiento'!BI133</f>
        <v xml:space="preserve">Con el fin de generar e implementar el SIMAFU, en lo que respecta a la ejecución presupuestal Vs. los datos y/o resultados de las áreas misióneles, la DGRFS ha venido efectuando ajustes al modelo de seguimiento del modelo de sostenibilidad financiera del SGSSSS de la vigencia corriente. _x000D_
_x000D_
Así mismo, se solicitó a la DLG y o la DGTIC, la remisión de la información relacionado a los resultados de los procesos misionales, con el fin de integrar esta información en el flujo de caja de la DGRFS, y efectuar las respectivas validaciones; las cuales deben guardar concordancia con la información registrada en los estados financieros de la ADRES._x000D_
_x000D_
Finalmente, con el fin de efectuar e seguimiento, la DGRFS ha venido efectuando el seguimiento a través de la información disponible, reflejada en el flujo de caja, el cual permite establecer alas diferentes necesidades de recursos._x000D_
</v>
      </c>
      <c r="T125" s="100" t="str">
        <f>+'PAIA + Seguimiento'!BJ133</f>
        <v>El flujo de información entre las áreas misionales de la ADRES para la generación del reporte y/o base de datos completa, no ha sido constante, la cual no ha permitido la consolidación de la bodega de datos.</v>
      </c>
      <c r="U125" s="100" t="str">
        <f>+'PAIA + Seguimiento'!BL133</f>
        <v xml:space="preserve">* Flujo de caja_x000D_
_x000D_
* Excedentes financieros _x000D_
_x000D_
* Seguimiento de presupuesto_x000D_
_x000D_
*Correos electrónicos solicitando información._x000D_
</v>
      </c>
      <c r="V125" s="100" t="str">
        <f>+'PAIA + Seguimiento'!BM133</f>
        <v>Programado</v>
      </c>
      <c r="W125" s="100" t="str">
        <f t="shared" si="25"/>
        <v>No</v>
      </c>
      <c r="X125" s="100" t="str">
        <f t="shared" si="26"/>
        <v/>
      </c>
      <c r="Y125" s="100">
        <f>+'PAIA + Seguimiento'!BN133</f>
        <v>0</v>
      </c>
      <c r="Z125" s="100">
        <f>+'PAIA + Seguimiento'!BO133</f>
        <v>0</v>
      </c>
      <c r="AA125" s="100">
        <f>+'PAIA + Seguimiento'!BQ133</f>
        <v>0</v>
      </c>
      <c r="AB125" s="100" t="str">
        <f>+'PAIA + Seguimiento'!BR133</f>
        <v>Programado</v>
      </c>
      <c r="AC125" s="100" t="str">
        <f t="shared" si="27"/>
        <v>No</v>
      </c>
      <c r="AD125" s="100" t="str">
        <f t="shared" si="28"/>
        <v/>
      </c>
      <c r="AE125" s="100">
        <f>+'PAIA + Seguimiento'!BS133</f>
        <v>0</v>
      </c>
      <c r="AF125" s="100">
        <f>+'PAIA + Seguimiento'!BT133</f>
        <v>0</v>
      </c>
      <c r="AG125" s="100">
        <f>+'PAIA + Seguimiento'!BV133</f>
        <v>0</v>
      </c>
      <c r="AH125" s="100" t="str">
        <f>+'PAIA + Seguimiento'!BW133</f>
        <v>Programado</v>
      </c>
      <c r="AI125" s="100" t="str">
        <f t="shared" si="29"/>
        <v>Si</v>
      </c>
      <c r="AJ125" s="100">
        <f t="shared" si="30"/>
        <v>33</v>
      </c>
      <c r="AK125" s="100">
        <f>+'PAIA + Seguimiento'!BX133</f>
        <v>0</v>
      </c>
      <c r="AL125" s="100">
        <f>+'PAIA + Seguimiento'!BY133</f>
        <v>0</v>
      </c>
      <c r="AM125" s="100">
        <f>+'PAIA + Seguimiento'!CA133</f>
        <v>0</v>
      </c>
    </row>
    <row r="126" spans="1:39" x14ac:dyDescent="0.25">
      <c r="A126" s="100" t="str">
        <f>+'PAIA + Seguimiento'!B134</f>
        <v>Gestión Misional</v>
      </c>
      <c r="B126" s="100" t="str">
        <f>+'PAIA + Seguimiento'!D134</f>
        <v>Fortalecer la gestión del riesgo financiero, jurídico y de fraude, implementando mecanismos de monitoreo y detección de eventos atípicos, inconsistentes o irregulares, contribuyendo a la sostenibilidad financiera del SGSSS</v>
      </c>
      <c r="C126" s="100" t="str">
        <f>+'PAIA + Seguimiento'!F134</f>
        <v>Fortalecer la Política de inversión de la URA</v>
      </c>
      <c r="D126" s="100" t="str">
        <f>+'PAIA + Seguimiento'!G134</f>
        <v>Sistema Integral de Monitoreo y Alertas de Fuentes y Usos</v>
      </c>
      <c r="E126" s="100" t="str">
        <f>+'PAIA + Seguimiento'!I134</f>
        <v>Generar e implementar un Sistema Integral de Monitoreo y Alertas de Fuentes y Usos, para identificar alertas de diferencias entre la ejecución presupuestal y los datos de las areas misionales, con el fin de contar con una base de datos unica.</v>
      </c>
      <c r="F126" s="100" t="str">
        <f>+'PAIA + Seguimiento'!K134</f>
        <v>Herramienta  que permita al proceso de gestión de pagos y portafolio, identificar  situaciones especiales en donde en el giro de los recursos se visualicen variaciones fuera del rango promedio en el monto de los giros</v>
      </c>
      <c r="G126" s="101">
        <f>+'PAIA + Seguimiento'!N134</f>
        <v>43831</v>
      </c>
      <c r="H126" s="101">
        <f>+'PAIA + Seguimiento'!O134</f>
        <v>44196</v>
      </c>
      <c r="I126" s="102">
        <f t="shared" si="21"/>
        <v>12</v>
      </c>
      <c r="J126" s="103">
        <f>+'PAIA + Seguimiento'!P134</f>
        <v>170233373</v>
      </c>
      <c r="K126" s="102">
        <f>+'PAIA + Seguimiento'!R134</f>
        <v>33</v>
      </c>
      <c r="L126" s="102" t="str">
        <f>+'PAIA + Seguimiento'!AZ134</f>
        <v>Dirección de Gestión de Recursos Financieros de Salud</v>
      </c>
      <c r="M126" s="102">
        <f t="shared" si="22"/>
        <v>0</v>
      </c>
      <c r="N126" s="100" t="str">
        <f>+'PAIA + Seguimiento'!BC134</f>
        <v>En desarrollo</v>
      </c>
      <c r="O126" s="100">
        <f>+'PAIA + Seguimiento'!BD134</f>
        <v>0</v>
      </c>
      <c r="P126" s="100" t="str">
        <f>+'PAIA + Seguimiento'!BH134</f>
        <v>Programado</v>
      </c>
      <c r="Q126" s="100" t="str">
        <f t="shared" si="23"/>
        <v>No</v>
      </c>
      <c r="R126" s="100" t="str">
        <f t="shared" si="24"/>
        <v/>
      </c>
      <c r="S126" s="100" t="str">
        <f>+'PAIA + Seguimiento'!BI134</f>
        <v xml:space="preserve">Durante el I trimestre del 2020, se trabaja en la consolidación de una base con total la información historia de los giros realizados desde la ADRES, lo anterior, con el fin de contar con esta información como insumo de la construcción de la herramienta que permita efectuar el seguimiento a los recursos girados e identificación el comportamiento de estos. En este contexto,  se construyó una bodega de datos utilizando la herramienta Power BI que contiene el histórico de giros realizados desde el 01 de agosto de 2017 hasta el 31 de diciembre de 2019._x000D_
_x000D_
Por otro lado, se está trabajando conjuntamente con la DGTIC y con comunicaciones, en la construcción de una base única que sea el insumo para la consulta de los diferentes actores del sistema en el portal de ADRES._x000D_
_x000D_
Como evidencias, se adjunta: 1) Informe de giros ADRES, que es un adelanto de qué análisis se realizarían; 2) Correo electrónico con LINK del Excel que se ha venido trabajando para la base de información de los giros ADRES 17-19; 3) Correo electrónico con LINK trabajado en Power BI._x000D_
_x000D_
Para el desarrollo de esta actividad se cuenta con un presupuesto de $170.233.373, de los cuales se ejecutó para el I Trimestre de 2020 $33.847.571, valor del pago de honorarios de los Contratos de Prestación de Servicios números: 057, 059, 060 y 061 de 2020, se adjuntan como evidencias Informes mensuales del I trimestre de 2020 con el respectivo consolidado de pagos._x000D_
</v>
      </c>
      <c r="T126" s="100">
        <f>+'PAIA + Seguimiento'!BJ134</f>
        <v>0</v>
      </c>
      <c r="U126" s="100" t="str">
        <f>+'PAIA + Seguimiento'!BL134</f>
        <v xml:space="preserve">
* Correo electrónico con el link de la bodega de datos en Power BI, adelanto de lo trabajado sobre el tema.
* Correo electrónico con el link informe giros ADRES 17-19, adelanto de lo trabajado sobre el tema.
*Informe de giros ADRES
ene 2020
*Informes Contratistas y consolidado de pagos GEPP I Trim 2020</v>
      </c>
      <c r="V126" s="100" t="str">
        <f>+'PAIA + Seguimiento'!BM134</f>
        <v>Programado</v>
      </c>
      <c r="W126" s="100" t="str">
        <f t="shared" si="25"/>
        <v>No</v>
      </c>
      <c r="X126" s="100" t="str">
        <f t="shared" si="26"/>
        <v/>
      </c>
      <c r="Y126" s="100">
        <f>+'PAIA + Seguimiento'!BN134</f>
        <v>0</v>
      </c>
      <c r="Z126" s="100">
        <f>+'PAIA + Seguimiento'!BO134</f>
        <v>0</v>
      </c>
      <c r="AA126" s="100">
        <f>+'PAIA + Seguimiento'!BQ134</f>
        <v>0</v>
      </c>
      <c r="AB126" s="100" t="str">
        <f>+'PAIA + Seguimiento'!BR134</f>
        <v>Programado</v>
      </c>
      <c r="AC126" s="100" t="str">
        <f t="shared" si="27"/>
        <v>No</v>
      </c>
      <c r="AD126" s="100" t="str">
        <f t="shared" si="28"/>
        <v/>
      </c>
      <c r="AE126" s="100">
        <f>+'PAIA + Seguimiento'!BS134</f>
        <v>0</v>
      </c>
      <c r="AF126" s="100">
        <f>+'PAIA + Seguimiento'!BT134</f>
        <v>0</v>
      </c>
      <c r="AG126" s="100">
        <f>+'PAIA + Seguimiento'!BV134</f>
        <v>0</v>
      </c>
      <c r="AH126" s="100" t="str">
        <f>+'PAIA + Seguimiento'!BW134</f>
        <v>Programado</v>
      </c>
      <c r="AI126" s="100" t="str">
        <f t="shared" si="29"/>
        <v>Si</v>
      </c>
      <c r="AJ126" s="100">
        <f t="shared" si="30"/>
        <v>33</v>
      </c>
      <c r="AK126" s="100">
        <f>+'PAIA + Seguimiento'!BX134</f>
        <v>0</v>
      </c>
      <c r="AL126" s="100">
        <f>+'PAIA + Seguimiento'!BY134</f>
        <v>0</v>
      </c>
      <c r="AM126" s="100">
        <f>+'PAIA + Seguimiento'!CA134</f>
        <v>0</v>
      </c>
    </row>
    <row r="127" spans="1:39" x14ac:dyDescent="0.25">
      <c r="A127" s="100" t="str">
        <f>+'PAIA + Seguimiento'!B135</f>
        <v>Gestión Misional</v>
      </c>
      <c r="B127" s="100" t="str">
        <f>+'PAIA + Seguimiento'!D135</f>
        <v>Incidir en la toma de decisiones sobre los recursos del SGSSS a través de la producción y análisis de información</v>
      </c>
      <c r="C127" s="100" t="str">
        <f>+'PAIA + Seguimiento'!F135</f>
        <v>Analítica de datos con el objeto de incidir en decisiones de ajuste y mejora al SGSSS.</v>
      </c>
      <c r="D127" s="100" t="str">
        <f>+'PAIA + Seguimiento'!G135</f>
        <v>Alianzas estratégicas nacionales e internacionales para análisis de datos</v>
      </c>
      <c r="E127" s="100" t="str">
        <f>+'PAIA + Seguimiento'!I135</f>
        <v>Suscribir un convenio de cooperación nacional o  presentar propuesta de convenio internacional al Minsalud con el objeto de incidir en decisiones de ajuste y mejora al SGSSS.</v>
      </c>
      <c r="F127" s="100" t="str">
        <f>+'PAIA + Seguimiento'!K135</f>
        <v>1 alianza estratégica nacional suscrita  o propuesta de alianza internacional presentada al MinSalud</v>
      </c>
      <c r="G127" s="101">
        <f>+'PAIA + Seguimiento'!N135</f>
        <v>43983</v>
      </c>
      <c r="H127" s="101">
        <f>+'PAIA + Seguimiento'!O135</f>
        <v>44180</v>
      </c>
      <c r="I127" s="102">
        <f t="shared" si="21"/>
        <v>12</v>
      </c>
      <c r="J127" s="103">
        <f>+'PAIA + Seguimiento'!P135</f>
        <v>0</v>
      </c>
      <c r="K127" s="102">
        <f>+'PAIA + Seguimiento'!R135</f>
        <v>100</v>
      </c>
      <c r="L127" s="102" t="str">
        <f>+'PAIA + Seguimiento'!AZ135</f>
        <v>Dirección de Liquidaciones y Garantías</v>
      </c>
      <c r="M127" s="102">
        <f t="shared" si="22"/>
        <v>0</v>
      </c>
      <c r="N127" s="100" t="str">
        <f>+'PAIA + Seguimiento'!BC135</f>
        <v>Nueva</v>
      </c>
      <c r="O127" s="100">
        <f>+'PAIA + Seguimiento'!BD135</f>
        <v>0</v>
      </c>
      <c r="P127" s="100" t="str">
        <f>+'PAIA + Seguimiento'!BH135</f>
        <v>No programado</v>
      </c>
      <c r="Q127" s="100" t="str">
        <f t="shared" si="23"/>
        <v>No</v>
      </c>
      <c r="R127" s="100" t="str">
        <f t="shared" si="24"/>
        <v/>
      </c>
      <c r="S127" s="100">
        <f>+'PAIA + Seguimiento'!BI135</f>
        <v>0</v>
      </c>
      <c r="T127" s="100">
        <f>+'PAIA + Seguimiento'!BJ135</f>
        <v>0</v>
      </c>
      <c r="U127" s="100">
        <f>+'PAIA + Seguimiento'!BL135</f>
        <v>0</v>
      </c>
      <c r="V127" s="100" t="str">
        <f>+'PAIA + Seguimiento'!BM135</f>
        <v>Programado</v>
      </c>
      <c r="W127" s="100" t="str">
        <f t="shared" si="25"/>
        <v>No</v>
      </c>
      <c r="X127" s="100" t="str">
        <f t="shared" si="26"/>
        <v/>
      </c>
      <c r="Y127" s="100">
        <f>+'PAIA + Seguimiento'!BN135</f>
        <v>0</v>
      </c>
      <c r="Z127" s="100">
        <f>+'PAIA + Seguimiento'!BO135</f>
        <v>0</v>
      </c>
      <c r="AA127" s="100">
        <f>+'PAIA + Seguimiento'!BQ135</f>
        <v>0</v>
      </c>
      <c r="AB127" s="100" t="str">
        <f>+'PAIA + Seguimiento'!BR135</f>
        <v>Programado</v>
      </c>
      <c r="AC127" s="100" t="str">
        <f t="shared" si="27"/>
        <v>No</v>
      </c>
      <c r="AD127" s="100" t="str">
        <f t="shared" si="28"/>
        <v/>
      </c>
      <c r="AE127" s="100">
        <f>+'PAIA + Seguimiento'!BS135</f>
        <v>0</v>
      </c>
      <c r="AF127" s="100">
        <f>+'PAIA + Seguimiento'!BT135</f>
        <v>0</v>
      </c>
      <c r="AG127" s="100">
        <f>+'PAIA + Seguimiento'!BV135</f>
        <v>0</v>
      </c>
      <c r="AH127" s="100" t="str">
        <f>+'PAIA + Seguimiento'!BW135</f>
        <v>Programado</v>
      </c>
      <c r="AI127" s="100" t="str">
        <f t="shared" si="29"/>
        <v>Si</v>
      </c>
      <c r="AJ127" s="100">
        <f t="shared" si="30"/>
        <v>100</v>
      </c>
      <c r="AK127" s="100">
        <f>+'PAIA + Seguimiento'!BX135</f>
        <v>0</v>
      </c>
      <c r="AL127" s="100">
        <f>+'PAIA + Seguimiento'!BY135</f>
        <v>0</v>
      </c>
      <c r="AM127" s="100">
        <f>+'PAIA + Seguimiento'!CA135</f>
        <v>0</v>
      </c>
    </row>
    <row r="128" spans="1:39" x14ac:dyDescent="0.25">
      <c r="A128" s="100" t="str">
        <f>+'PAIA + Seguimiento'!B136</f>
        <v>Gestión Misional</v>
      </c>
      <c r="B128" s="100" t="str">
        <f>+'PAIA + Seguimiento'!D136</f>
        <v>Incidir en la toma de decisiones sobre los recursos del SGSSS a través de la producción y análisis de información</v>
      </c>
      <c r="C128" s="100" t="str">
        <f>+'PAIA + Seguimiento'!F136</f>
        <v>Analítica de datos con el objeto de incidir en decisiones de ajuste y mejora al SGSSS.</v>
      </c>
      <c r="D128" s="100" t="str">
        <f>+'PAIA + Seguimiento'!G136</f>
        <v>Estudios que se efectúen con el objeto de incidir en toma de decisiones para el ajuste y mejora al SGSSS publicados.</v>
      </c>
      <c r="E128" s="100" t="str">
        <f>+'PAIA + Seguimiento'!I136</f>
        <v xml:space="preserve">Presentar y publicar estudios misionales que se efectúen con el objeto de incidir en la toma de decisiones para el ajuste y mejora al SGSSS.  </v>
      </c>
      <c r="F128" s="100" t="str">
        <f>+'PAIA + Seguimiento'!K136</f>
        <v>Cuatro 4 estudios publicados como mínimo en la página web de la Adres. Dos por semestre.</v>
      </c>
      <c r="G128" s="101">
        <f>+'PAIA + Seguimiento'!N136</f>
        <v>43905</v>
      </c>
      <c r="H128" s="101">
        <f>+'PAIA + Seguimiento'!O136</f>
        <v>44180</v>
      </c>
      <c r="I128" s="102">
        <f t="shared" si="21"/>
        <v>12</v>
      </c>
      <c r="J128" s="103">
        <f>+'PAIA + Seguimiento'!P136</f>
        <v>0</v>
      </c>
      <c r="K128" s="102">
        <f>+'PAIA + Seguimiento'!R136</f>
        <v>100</v>
      </c>
      <c r="L128" s="102" t="str">
        <f>+'PAIA + Seguimiento'!AZ136</f>
        <v>Dirección de Liquidaciones y Garantías</v>
      </c>
      <c r="M128" s="102">
        <f t="shared" si="22"/>
        <v>0</v>
      </c>
      <c r="N128" s="100" t="str">
        <f>+'PAIA + Seguimiento'!BC136</f>
        <v>En desarrollo</v>
      </c>
      <c r="O128" s="100">
        <f>+'PAIA + Seguimiento'!BD136</f>
        <v>0</v>
      </c>
      <c r="P128" s="100" t="str">
        <f>+'PAIA + Seguimiento'!BH136</f>
        <v>Programado</v>
      </c>
      <c r="Q128" s="100" t="str">
        <f t="shared" si="23"/>
        <v>No</v>
      </c>
      <c r="R128" s="100" t="str">
        <f t="shared" si="24"/>
        <v/>
      </c>
      <c r="S128" s="100" t="str">
        <f>+'PAIA + Seguimiento'!BI136</f>
        <v xml:space="preserve">Están en revision los siguientes documentos técnicos por parte de la Dirección General:                                                                  
1.Comportamiento del Recobro de  medicamentos nuevos 2012-2017.                                                                                                             
2.Reclamaciones ante la ADRES por Accidentes de transito de vehiculos no identificados o sin  Soat .                                                                                                                            3.Costo utilización de Opioides                                                                                                                
Se encuentra en elaboración el siguiente documento técnico:
4. Evaluación de la prescripción en MIPRES de lágrimas artificiales </v>
      </c>
      <c r="T128" s="100" t="str">
        <f>+'PAIA + Seguimiento'!BJ136</f>
        <v>1,2 y 3 Cambio de director, ha impedido el avance de la publicación del documento.               4. Por  la cotingencia que ha requerido el avance de otras actividades de carácter urgente, no se pudo avanzar en la realización de los ajustes para nueva revisión por la Subdirección.</v>
      </c>
      <c r="U128" s="100" t="str">
        <f>+'PAIA + Seguimiento'!BL136</f>
        <v>1.Comportamiento del Recobro de  medicamentos nuevos 2012-2017.                             2.Reclamaciones ante la ADRES por Accidentes de transito de vehiculos no identificados o sin  Soat .                                                                                                                                   3.Costo utilización de Opioides        4,Evaluación de la prescripción en MIPRES de lágrimas artificiales</v>
      </c>
      <c r="V128" s="100" t="str">
        <f>+'PAIA + Seguimiento'!BM136</f>
        <v>Programado</v>
      </c>
      <c r="W128" s="100" t="str">
        <f t="shared" si="25"/>
        <v>No</v>
      </c>
      <c r="X128" s="100" t="str">
        <f t="shared" si="26"/>
        <v/>
      </c>
      <c r="Y128" s="100">
        <f>+'PAIA + Seguimiento'!BN136</f>
        <v>0</v>
      </c>
      <c r="Z128" s="100">
        <f>+'PAIA + Seguimiento'!BO136</f>
        <v>0</v>
      </c>
      <c r="AA128" s="100">
        <f>+'PAIA + Seguimiento'!BQ136</f>
        <v>0</v>
      </c>
      <c r="AB128" s="100" t="str">
        <f>+'PAIA + Seguimiento'!BR136</f>
        <v>Programado</v>
      </c>
      <c r="AC128" s="100" t="str">
        <f t="shared" si="27"/>
        <v>No</v>
      </c>
      <c r="AD128" s="100" t="str">
        <f t="shared" si="28"/>
        <v/>
      </c>
      <c r="AE128" s="100">
        <f>+'PAIA + Seguimiento'!BS136</f>
        <v>0</v>
      </c>
      <c r="AF128" s="100">
        <f>+'PAIA + Seguimiento'!BT136</f>
        <v>0</v>
      </c>
      <c r="AG128" s="100">
        <f>+'PAIA + Seguimiento'!BV136</f>
        <v>0</v>
      </c>
      <c r="AH128" s="100" t="str">
        <f>+'PAIA + Seguimiento'!BW136</f>
        <v>Programado</v>
      </c>
      <c r="AI128" s="100" t="str">
        <f t="shared" si="29"/>
        <v>Si</v>
      </c>
      <c r="AJ128" s="100">
        <f t="shared" si="30"/>
        <v>100</v>
      </c>
      <c r="AK128" s="100">
        <f>+'PAIA + Seguimiento'!BX136</f>
        <v>0</v>
      </c>
      <c r="AL128" s="100">
        <f>+'PAIA + Seguimiento'!BY136</f>
        <v>0</v>
      </c>
      <c r="AM128" s="100">
        <f>+'PAIA + Seguimiento'!CA136</f>
        <v>0</v>
      </c>
    </row>
    <row r="129" spans="1:39" x14ac:dyDescent="0.25">
      <c r="A129" s="100" t="str">
        <f>+'PAIA + Seguimiento'!B137</f>
        <v>Gestión Misional</v>
      </c>
      <c r="B129" s="100" t="str">
        <f>+'PAIA + Seguimiento'!D137</f>
        <v>Incidir en la toma de decisiones sobre los recursos del SGSSS a través de la producción y análisis de información</v>
      </c>
      <c r="C129" s="100" t="str">
        <f>+'PAIA + Seguimiento'!F137</f>
        <v>Analítica de datos con el objeto de incidir en decisiones de ajuste y mejora al SGSSS.</v>
      </c>
      <c r="D129" s="100" t="str">
        <f>+'PAIA + Seguimiento'!G137</f>
        <v>Estudios y/o Públicaciones DGRFS</v>
      </c>
      <c r="E129" s="100" t="str">
        <f>+'PAIA + Seguimiento'!I137</f>
        <v>Realizar  estudio (s) e informe (s) sobre los temas coyunturales para el SGSSS</v>
      </c>
      <c r="F129" s="100" t="str">
        <f>+'PAIA + Seguimiento'!K137</f>
        <v>Estudio (s) y/o Públicaciones DGRFS</v>
      </c>
      <c r="G129" s="101">
        <f>+'PAIA + Seguimiento'!N137</f>
        <v>43831</v>
      </c>
      <c r="H129" s="101">
        <f>+'PAIA + Seguimiento'!O137</f>
        <v>44196</v>
      </c>
      <c r="I129" s="102">
        <f t="shared" si="21"/>
        <v>12</v>
      </c>
      <c r="J129" s="103">
        <f>+'PAIA + Seguimiento'!P137</f>
        <v>0</v>
      </c>
      <c r="K129" s="102">
        <f>+'PAIA + Seguimiento'!R137</f>
        <v>100</v>
      </c>
      <c r="L129" s="102" t="str">
        <f>+'PAIA + Seguimiento'!AZ137</f>
        <v>Dirección de Gestión de Recursos Financieros de Salud</v>
      </c>
      <c r="M129" s="102">
        <f t="shared" si="22"/>
        <v>0</v>
      </c>
      <c r="N129" s="100" t="str">
        <f>+'PAIA + Seguimiento'!BC137</f>
        <v>En desarrollo</v>
      </c>
      <c r="O129" s="100">
        <f>+'PAIA + Seguimiento'!BD137</f>
        <v>0</v>
      </c>
      <c r="P129" s="100" t="str">
        <f>+'PAIA + Seguimiento'!BH137</f>
        <v>Programado</v>
      </c>
      <c r="Q129" s="100" t="str">
        <f t="shared" si="23"/>
        <v>No</v>
      </c>
      <c r="R129" s="100" t="str">
        <f t="shared" si="24"/>
        <v/>
      </c>
      <c r="S129" s="100" t="str">
        <f>+'PAIA + Seguimiento'!BI137</f>
        <v xml:space="preserve"> Durante el I trimestre de 2020, la DGRFS efectuó la elaboración y/o publicación de diferentes informes, los cuales contienen información referente a los recursos en administración del SGSSS, como son temas del recaudo efectivo, excedentes de recursos, impacto del COVID19, comportamiento de cotizaciones; los cuales conllevan a tener cifras consolidadas y analizadas que permitan la toma de decisiones respecto a la necesidad de recurso y flujo de los mismo.
En este contexto, se relacionan los informes realizados:
1.	Informe de  cálculo de excedentes, el cual se hace mensualmente, y sirve para determinar el flujo de los recursos mensuales disponibles. 
2.	Informe de Impacto de COVID19, el cual proyecta la posible caída de las fuentes de financiación en el marco de la pandemia. De esta manera, alertar a las autoridades pertinentes para la toma de decisiones, respecto a: 1) Posible impacto sobre el recaudo por exención de pago de parafiscales a sectores específicos de la economía más afectados por la emergencia del COVID19 (Cajas de Compensación) y el impacto sobre el recaudo de las rentas territoriales; 2) Posible impacto del COVID19 sobre el recaudo de las cotizaciones por medio de un modelo econométrico de efectos fijos. 
Los dos documentos plantean diferentes escenarios de reducción de los recursos, se sustentan en sus respectivos archivos de Excel. 
3.	Informe de descripción y análisis de las cotizaciones al SGSSS, el cual contiene cuatro partes: 1) Exponer de qué dependen las cotizaciones (principales variables que serán relacionada en un modelo econométrico); 2) Referirá a quiénes son los cotizantes, es decir, a una caracterización de los cotizantes al sistema de salud; 3) Responde a la pregunta de ¿Por qué las cotizaciones no crecen a la misma proporción índice base de cotización [IBC])?; 4) Establece recomendaciones de política pública.
4.	Para el I trimestre de 2020, se publicaron en la página de la ADRES los informes mensuales y trimestrales de recaudos, los cuales contienen el análisis propio de comportamiento de las diferentes fuentes de financiación del SGSSS; en el caso del segundo, se establece las tendencias entre vigencias.
5.	En el mismo periodo, se publicó el informe de Gestión Presupuestal Unidad de Recursos Administrados (URA), el cual refleja el comportamiento de las fuentes y usos de los recursos en administración.
</v>
      </c>
      <c r="T129" s="100">
        <f>+'PAIA + Seguimiento'!BJ137</f>
        <v>0</v>
      </c>
      <c r="U129" s="100" t="str">
        <f>+'PAIA + Seguimiento'!BL137</f>
        <v xml:space="preserve">
*Informe de  cálculo de excedentes financieros.
*Informe de Impacto de COVID19
*Informe de descripción y análisis de las cotizaciones al SGSSS.
* Informes mensuales y trimestrales de recaudos.
* Informe de Gestión Presupuestal Unidad de Recursos Administrados (URA)</v>
      </c>
      <c r="V129" s="100" t="str">
        <f>+'PAIA + Seguimiento'!BM137</f>
        <v>Programado</v>
      </c>
      <c r="W129" s="100" t="str">
        <f t="shared" si="25"/>
        <v>No</v>
      </c>
      <c r="X129" s="100" t="str">
        <f t="shared" si="26"/>
        <v/>
      </c>
      <c r="Y129" s="100">
        <f>+'PAIA + Seguimiento'!BN137</f>
        <v>0</v>
      </c>
      <c r="Z129" s="100">
        <f>+'PAIA + Seguimiento'!BO137</f>
        <v>0</v>
      </c>
      <c r="AA129" s="100">
        <f>+'PAIA + Seguimiento'!BQ137</f>
        <v>0</v>
      </c>
      <c r="AB129" s="100" t="str">
        <f>+'PAIA + Seguimiento'!BR137</f>
        <v>Programado</v>
      </c>
      <c r="AC129" s="100" t="str">
        <f t="shared" si="27"/>
        <v>No</v>
      </c>
      <c r="AD129" s="100" t="str">
        <f t="shared" si="28"/>
        <v/>
      </c>
      <c r="AE129" s="100">
        <f>+'PAIA + Seguimiento'!BS137</f>
        <v>0</v>
      </c>
      <c r="AF129" s="100">
        <f>+'PAIA + Seguimiento'!BT137</f>
        <v>0</v>
      </c>
      <c r="AG129" s="100">
        <f>+'PAIA + Seguimiento'!BV137</f>
        <v>0</v>
      </c>
      <c r="AH129" s="100" t="str">
        <f>+'PAIA + Seguimiento'!BW137</f>
        <v>Programado</v>
      </c>
      <c r="AI129" s="100" t="str">
        <f t="shared" si="29"/>
        <v>Si</v>
      </c>
      <c r="AJ129" s="100">
        <f t="shared" si="30"/>
        <v>100</v>
      </c>
      <c r="AK129" s="100">
        <f>+'PAIA + Seguimiento'!BX137</f>
        <v>0</v>
      </c>
      <c r="AL129" s="100">
        <f>+'PAIA + Seguimiento'!BY137</f>
        <v>0</v>
      </c>
      <c r="AM129" s="100">
        <f>+'PAIA + Seguimiento'!CA137</f>
        <v>0</v>
      </c>
    </row>
    <row r="130" spans="1:39" x14ac:dyDescent="0.25">
      <c r="A130" s="100" t="str">
        <f>+'PAIA + Seguimiento'!B138</f>
        <v>Gestión Misional</v>
      </c>
      <c r="B130" s="100" t="str">
        <f>+'PAIA + Seguimiento'!D138</f>
        <v>Incidir en la toma de decisiones sobre los recursos del SGSSS a través de la producción y análisis de información</v>
      </c>
      <c r="C130" s="100" t="str">
        <f>+'PAIA + Seguimiento'!F138</f>
        <v>Analítica de datos con el objeto de incidir en decisiones de ajuste y mejora al SGSSS.</v>
      </c>
      <c r="D130" s="100" t="str">
        <f>+'PAIA + Seguimiento'!G138</f>
        <v>Experimentos misionales que inciden en la mejora al SGSSS evaluados</v>
      </c>
      <c r="E130" s="100" t="str">
        <f>+'PAIA + Seguimiento'!I138</f>
        <v xml:space="preserve">Realizar experimentos encaminados a generar eficiencia en el gasto en el sector salud que redunden en la mejora del SGSSS </v>
      </c>
      <c r="F130" s="100" t="str">
        <f>+'PAIA + Seguimiento'!K138</f>
        <v>Envio de cartas para evaluar 4 tecnologías en salud.</v>
      </c>
      <c r="G130" s="101">
        <f>+'PAIA + Seguimiento'!N138</f>
        <v>43862</v>
      </c>
      <c r="H130" s="101">
        <f>+'PAIA + Seguimiento'!O138</f>
        <v>44180</v>
      </c>
      <c r="I130" s="102">
        <f t="shared" si="21"/>
        <v>12</v>
      </c>
      <c r="J130" s="103">
        <f>+'PAIA + Seguimiento'!P138</f>
        <v>0</v>
      </c>
      <c r="K130" s="102">
        <f>+'PAIA + Seguimiento'!R138</f>
        <v>34</v>
      </c>
      <c r="L130" s="102" t="str">
        <f>+'PAIA + Seguimiento'!AZ138</f>
        <v>Dirección de Liquidaciones y Garantías</v>
      </c>
      <c r="M130" s="102">
        <f t="shared" si="22"/>
        <v>0</v>
      </c>
      <c r="N130" s="100" t="str">
        <f>+'PAIA + Seguimiento'!BC138</f>
        <v>En desarrollo</v>
      </c>
      <c r="O130" s="100">
        <f>+'PAIA + Seguimiento'!BD138</f>
        <v>0</v>
      </c>
      <c r="P130" s="100" t="str">
        <f>+'PAIA + Seguimiento'!BH138</f>
        <v>Programado</v>
      </c>
      <c r="Q130" s="100" t="str">
        <f t="shared" si="23"/>
        <v>No</v>
      </c>
      <c r="R130" s="100" t="str">
        <f t="shared" si="24"/>
        <v/>
      </c>
      <c r="S130" s="100" t="str">
        <f>+'PAIA + Seguimiento'!BI138</f>
        <v xml:space="preserve">1.Se realizó envío de cartas de 3 tecnologías en salud, a saber: Lágrimas artificiales, APME (Ensure) y Liraglutida.Se realizó el análsis de la 4a tecnlogía (APME-Prowhey) considerando que la distribución se comportaba dentro de una distribución normal, por lo que descartó el envío de cartas en relación a esta tecnología.  </v>
      </c>
      <c r="T130" s="100" t="str">
        <f>+'PAIA + Seguimiento'!BJ138</f>
        <v xml:space="preserve">El envío de las cartas se completó. Acualmente se está recibiendo retroalimentació de las cartas que fueron devueltas. </v>
      </c>
      <c r="U130" s="100" t="str">
        <f>+'PAIA + Seguimiento'!BL138</f>
        <v>Cartas enviadas para las 3 tecnologías mencionadas y archivo con análisis de la 4a tecnología (APME-Prowhey).</v>
      </c>
      <c r="V130" s="100" t="str">
        <f>+'PAIA + Seguimiento'!BM138</f>
        <v>Programado</v>
      </c>
      <c r="W130" s="100" t="str">
        <f t="shared" si="25"/>
        <v>No</v>
      </c>
      <c r="X130" s="100" t="str">
        <f t="shared" si="26"/>
        <v/>
      </c>
      <c r="Y130" s="100">
        <f>+'PAIA + Seguimiento'!BN138</f>
        <v>0</v>
      </c>
      <c r="Z130" s="100">
        <f>+'PAIA + Seguimiento'!BO138</f>
        <v>0</v>
      </c>
      <c r="AA130" s="100">
        <f>+'PAIA + Seguimiento'!BQ138</f>
        <v>0</v>
      </c>
      <c r="AB130" s="100" t="str">
        <f>+'PAIA + Seguimiento'!BR138</f>
        <v>Programado</v>
      </c>
      <c r="AC130" s="100" t="str">
        <f t="shared" si="27"/>
        <v>No</v>
      </c>
      <c r="AD130" s="100" t="str">
        <f t="shared" si="28"/>
        <v/>
      </c>
      <c r="AE130" s="100">
        <f>+'PAIA + Seguimiento'!BS138</f>
        <v>0</v>
      </c>
      <c r="AF130" s="100">
        <f>+'PAIA + Seguimiento'!BT138</f>
        <v>0</v>
      </c>
      <c r="AG130" s="100">
        <f>+'PAIA + Seguimiento'!BV138</f>
        <v>0</v>
      </c>
      <c r="AH130" s="100" t="str">
        <f>+'PAIA + Seguimiento'!BW138</f>
        <v>Programado</v>
      </c>
      <c r="AI130" s="100" t="str">
        <f t="shared" si="29"/>
        <v>Si</v>
      </c>
      <c r="AJ130" s="100">
        <f t="shared" si="30"/>
        <v>34</v>
      </c>
      <c r="AK130" s="100">
        <f>+'PAIA + Seguimiento'!BX138</f>
        <v>0</v>
      </c>
      <c r="AL130" s="100">
        <f>+'PAIA + Seguimiento'!BY138</f>
        <v>0</v>
      </c>
      <c r="AM130" s="100">
        <f>+'PAIA + Seguimiento'!CA138</f>
        <v>0</v>
      </c>
    </row>
    <row r="131" spans="1:39" x14ac:dyDescent="0.25">
      <c r="A131" s="100" t="str">
        <f>+'PAIA + Seguimiento'!B139</f>
        <v>Gestión Misional</v>
      </c>
      <c r="B131" s="100" t="str">
        <f>+'PAIA + Seguimiento'!D139</f>
        <v>Incidir en la toma de decisiones sobre los recursos del SGSSS a través de la producción y análisis de información</v>
      </c>
      <c r="C131" s="100" t="str">
        <f>+'PAIA + Seguimiento'!F139</f>
        <v>Analítica de datos con el objeto de incidir en decisiones de ajuste y mejora al SGSSS.</v>
      </c>
      <c r="D131" s="100" t="str">
        <f>+'PAIA + Seguimiento'!G139</f>
        <v>Experimentos misionales que inciden en la mejora al SGSSS evaluados</v>
      </c>
      <c r="E131" s="100" t="str">
        <f>+'PAIA + Seguimiento'!I139</f>
        <v xml:space="preserve">Realizar experimentos encaminados a generar eficiencia en el gasto en el sector salud que redunden en la mejora del SGSSS </v>
      </c>
      <c r="F131" s="100" t="str">
        <f>+'PAIA + Seguimiento'!K139</f>
        <v>Un informe de evaluación de impacto al experimento de envío de cartas remitidas en 2019- Ensure</v>
      </c>
      <c r="G131" s="101">
        <f>+'PAIA + Seguimiento'!N139</f>
        <v>43862</v>
      </c>
      <c r="H131" s="101">
        <f>+'PAIA + Seguimiento'!O139</f>
        <v>44012</v>
      </c>
      <c r="I131" s="102">
        <f t="shared" si="21"/>
        <v>6</v>
      </c>
      <c r="J131" s="103">
        <f>+'PAIA + Seguimiento'!P139</f>
        <v>0</v>
      </c>
      <c r="K131" s="102">
        <f>+'PAIA + Seguimiento'!R139</f>
        <v>33</v>
      </c>
      <c r="L131" s="102" t="str">
        <f>+'PAIA + Seguimiento'!AZ139</f>
        <v>Dirección de Liquidaciones y Garantías</v>
      </c>
      <c r="M131" s="102">
        <f t="shared" si="22"/>
        <v>0</v>
      </c>
      <c r="N131" s="100" t="str">
        <f>+'PAIA + Seguimiento'!BC139</f>
        <v>Nueva</v>
      </c>
      <c r="O131" s="100">
        <f>+'PAIA + Seguimiento'!BD139</f>
        <v>0</v>
      </c>
      <c r="P131" s="100" t="str">
        <f>+'PAIA + Seguimiento'!BH139</f>
        <v>Programado</v>
      </c>
      <c r="Q131" s="100" t="str">
        <f t="shared" si="23"/>
        <v>No</v>
      </c>
      <c r="R131" s="100" t="str">
        <f t="shared" si="24"/>
        <v/>
      </c>
      <c r="S131" s="100" t="str">
        <f>+'PAIA + Seguimiento'!BI139</f>
        <v>La actividad aún no se ha efectuado puesto que no se ha cumplido el plazo de tiempo suficiente (12 meses) desde su envío para la medición de impacto en el comportamiento de la prescripción.</v>
      </c>
      <c r="T131" s="100" t="str">
        <f>+'PAIA + Seguimiento'!BJ139</f>
        <v>Ninguno. Esta en proceso</v>
      </c>
      <c r="U131" s="100" t="str">
        <f>+'PAIA + Seguimiento'!BL139</f>
        <v>No aplica. El informe se realizará una vez se cumpla el período de tiempo de 12 meses para la medición de impacto</v>
      </c>
      <c r="V131" s="100" t="str">
        <f>+'PAIA + Seguimiento'!BM139</f>
        <v>Programado</v>
      </c>
      <c r="W131" s="100" t="str">
        <f t="shared" si="25"/>
        <v>Si</v>
      </c>
      <c r="X131" s="100">
        <f t="shared" si="26"/>
        <v>33</v>
      </c>
      <c r="Y131" s="100">
        <f>+'PAIA + Seguimiento'!BN139</f>
        <v>0</v>
      </c>
      <c r="Z131" s="100">
        <f>+'PAIA + Seguimiento'!BO139</f>
        <v>0</v>
      </c>
      <c r="AA131" s="100">
        <f>+'PAIA + Seguimiento'!BQ139</f>
        <v>0</v>
      </c>
      <c r="AB131" s="100" t="str">
        <f>+'PAIA + Seguimiento'!BR139</f>
        <v>No programado</v>
      </c>
      <c r="AC131" s="100" t="str">
        <f t="shared" si="27"/>
        <v>No</v>
      </c>
      <c r="AD131" s="100" t="str">
        <f t="shared" si="28"/>
        <v/>
      </c>
      <c r="AE131" s="100">
        <f>+'PAIA + Seguimiento'!BS139</f>
        <v>0</v>
      </c>
      <c r="AF131" s="100">
        <f>+'PAIA + Seguimiento'!BT139</f>
        <v>0</v>
      </c>
      <c r="AG131" s="100">
        <f>+'PAIA + Seguimiento'!BV139</f>
        <v>0</v>
      </c>
      <c r="AH131" s="100" t="str">
        <f>+'PAIA + Seguimiento'!BW139</f>
        <v>No programado</v>
      </c>
      <c r="AI131" s="100" t="str">
        <f t="shared" si="29"/>
        <v>No</v>
      </c>
      <c r="AJ131" s="100" t="str">
        <f t="shared" si="30"/>
        <v/>
      </c>
      <c r="AK131" s="100">
        <f>+'PAIA + Seguimiento'!BX139</f>
        <v>0</v>
      </c>
      <c r="AL131" s="100">
        <f>+'PAIA + Seguimiento'!BY139</f>
        <v>0</v>
      </c>
      <c r="AM131" s="100">
        <f>+'PAIA + Seguimiento'!CA139</f>
        <v>0</v>
      </c>
    </row>
    <row r="132" spans="1:39" x14ac:dyDescent="0.25">
      <c r="A132" s="100" t="str">
        <f>+'PAIA + Seguimiento'!B140</f>
        <v>Gestión Misional</v>
      </c>
      <c r="B132" s="100" t="str">
        <f>+'PAIA + Seguimiento'!D140</f>
        <v>Incidir en la toma de decisiones sobre los recursos del SGSSS a través de la producción y análisis de información</v>
      </c>
      <c r="C132" s="100" t="str">
        <f>+'PAIA + Seguimiento'!F140</f>
        <v>Analítica de datos con el objeto de incidir en decisiones de ajuste y mejora al SGSSS.</v>
      </c>
      <c r="D132" s="100" t="str">
        <f>+'PAIA + Seguimiento'!G140</f>
        <v>Experimentos misionales que inciden en la mejora al SGSSS evaluados</v>
      </c>
      <c r="E132" s="100" t="str">
        <f>+'PAIA + Seguimiento'!I140</f>
        <v xml:space="preserve">Realizar experimentos encaminados a generar eficiencia en el gasto en el sector salud que redunden en la mejora del SGSSS </v>
      </c>
      <c r="F132" s="100" t="str">
        <f>+'PAIA + Seguimiento'!K140</f>
        <v>Un informe de evaluación de impacto al experimento de envío de cartas remitidas en 2019 -Lágrimas artificiales</v>
      </c>
      <c r="G132" s="101">
        <f>+'PAIA + Seguimiento'!N140</f>
        <v>43952</v>
      </c>
      <c r="H132" s="101">
        <f>+'PAIA + Seguimiento'!O140</f>
        <v>44104</v>
      </c>
      <c r="I132" s="102">
        <f t="shared" si="21"/>
        <v>9</v>
      </c>
      <c r="J132" s="103">
        <f>+'PAIA + Seguimiento'!P140</f>
        <v>0</v>
      </c>
      <c r="K132" s="102">
        <f>+'PAIA + Seguimiento'!R140</f>
        <v>33</v>
      </c>
      <c r="L132" s="102" t="str">
        <f>+'PAIA + Seguimiento'!AZ140</f>
        <v>Dirección de Liquidaciones y Garantías</v>
      </c>
      <c r="M132" s="102">
        <f t="shared" si="22"/>
        <v>0</v>
      </c>
      <c r="N132" s="100" t="str">
        <f>+'PAIA + Seguimiento'!BC140</f>
        <v>Nueva</v>
      </c>
      <c r="O132" s="100">
        <f>+'PAIA + Seguimiento'!BD140</f>
        <v>0</v>
      </c>
      <c r="P132" s="100" t="str">
        <f>+'PAIA + Seguimiento'!BH140</f>
        <v>No programado</v>
      </c>
      <c r="Q132" s="100" t="str">
        <f t="shared" si="23"/>
        <v>No</v>
      </c>
      <c r="R132" s="100" t="str">
        <f t="shared" si="24"/>
        <v/>
      </c>
      <c r="S132" s="100">
        <f>+'PAIA + Seguimiento'!BI140</f>
        <v>0</v>
      </c>
      <c r="T132" s="100">
        <f>+'PAIA + Seguimiento'!BJ140</f>
        <v>0</v>
      </c>
      <c r="U132" s="100">
        <f>+'PAIA + Seguimiento'!BL140</f>
        <v>0</v>
      </c>
      <c r="V132" s="100" t="str">
        <f>+'PAIA + Seguimiento'!BM140</f>
        <v>Programado</v>
      </c>
      <c r="W132" s="100" t="str">
        <f t="shared" si="25"/>
        <v>No</v>
      </c>
      <c r="X132" s="100" t="str">
        <f t="shared" si="26"/>
        <v/>
      </c>
      <c r="Y132" s="100">
        <f>+'PAIA + Seguimiento'!BN140</f>
        <v>0</v>
      </c>
      <c r="Z132" s="100">
        <f>+'PAIA + Seguimiento'!BO140</f>
        <v>0</v>
      </c>
      <c r="AA132" s="100">
        <f>+'PAIA + Seguimiento'!BQ140</f>
        <v>0</v>
      </c>
      <c r="AB132" s="100" t="str">
        <f>+'PAIA + Seguimiento'!BR140</f>
        <v>Programado</v>
      </c>
      <c r="AC132" s="100" t="str">
        <f t="shared" si="27"/>
        <v>Si</v>
      </c>
      <c r="AD132" s="100">
        <f t="shared" si="28"/>
        <v>33</v>
      </c>
      <c r="AE132" s="100">
        <f>+'PAIA + Seguimiento'!BS140</f>
        <v>0</v>
      </c>
      <c r="AF132" s="100">
        <f>+'PAIA + Seguimiento'!BT140</f>
        <v>0</v>
      </c>
      <c r="AG132" s="100">
        <f>+'PAIA + Seguimiento'!BV140</f>
        <v>0</v>
      </c>
      <c r="AH132" s="100" t="str">
        <f>+'PAIA + Seguimiento'!BW140</f>
        <v>No programado</v>
      </c>
      <c r="AI132" s="100" t="str">
        <f t="shared" si="29"/>
        <v>No</v>
      </c>
      <c r="AJ132" s="100" t="str">
        <f t="shared" si="30"/>
        <v/>
      </c>
      <c r="AK132" s="100">
        <f>+'PAIA + Seguimiento'!BX140</f>
        <v>0</v>
      </c>
      <c r="AL132" s="100">
        <f>+'PAIA + Seguimiento'!BY140</f>
        <v>0</v>
      </c>
      <c r="AM132" s="100">
        <f>+'PAIA + Seguimiento'!CA140</f>
        <v>0</v>
      </c>
    </row>
    <row r="133" spans="1:39" x14ac:dyDescent="0.25">
      <c r="A133" s="100" t="str">
        <f>+'PAIA + Seguimiento'!B141</f>
        <v>Gestión Misional</v>
      </c>
      <c r="B133" s="100" t="str">
        <f>+'PAIA + Seguimiento'!D141</f>
        <v>Incidir en la toma de decisiones sobre los recursos del SGSSS a través de la producción y análisis de información</v>
      </c>
      <c r="C133" s="100" t="str">
        <f>+'PAIA + Seguimiento'!F141</f>
        <v>Analítica de datos con el objeto de incidir en decisiones de ajuste y mejora al SGSSS.</v>
      </c>
      <c r="D133" s="100" t="str">
        <f>+'PAIA + Seguimiento'!G141</f>
        <v>Foros o eventos  nacionales o internacionales que incidan en la mejora al SGSSS realizados o con participación de la Adres</v>
      </c>
      <c r="E133" s="100" t="str">
        <f>+'PAIA + Seguimiento'!I141</f>
        <v xml:space="preserve">Realizar y /o participar en foros o eventos nacionales o internacionales </v>
      </c>
      <c r="F133" s="100" t="str">
        <f>+'PAIA + Seguimiento'!K141</f>
        <v>Evidencia de participación en un  foro o evento realizado o el que la ADRES participe, con el fin de transferir o divulgar los estudios realizados en el marco de la analítica institucional.</v>
      </c>
      <c r="G133" s="101">
        <f>+'PAIA + Seguimiento'!N141</f>
        <v>43922</v>
      </c>
      <c r="H133" s="101">
        <f>+'PAIA + Seguimiento'!O141</f>
        <v>44180</v>
      </c>
      <c r="I133" s="102">
        <f t="shared" si="21"/>
        <v>12</v>
      </c>
      <c r="J133" s="103">
        <f>+'PAIA + Seguimiento'!P141</f>
        <v>0</v>
      </c>
      <c r="K133" s="102">
        <f>+'PAIA + Seguimiento'!R141</f>
        <v>100</v>
      </c>
      <c r="L133" s="102" t="str">
        <f>+'PAIA + Seguimiento'!AZ141</f>
        <v>Dirección de Liquidaciones y Garantías</v>
      </c>
      <c r="M133" s="102">
        <f t="shared" si="22"/>
        <v>0</v>
      </c>
      <c r="N133" s="100" t="str">
        <f>+'PAIA + Seguimiento'!BC141</f>
        <v>En desarrollo</v>
      </c>
      <c r="O133" s="100">
        <f>+'PAIA + Seguimiento'!BD141</f>
        <v>0</v>
      </c>
      <c r="P133" s="100" t="str">
        <f>+'PAIA + Seguimiento'!BH141</f>
        <v>No programado</v>
      </c>
      <c r="Q133" s="100" t="str">
        <f t="shared" si="23"/>
        <v>No</v>
      </c>
      <c r="R133" s="100" t="str">
        <f t="shared" si="24"/>
        <v/>
      </c>
      <c r="S133" s="100" t="str">
        <f>+'PAIA + Seguimiento'!BI141</f>
        <v>Participación  Foro de Fedesarrollo</v>
      </c>
      <c r="T133" s="100" t="str">
        <f>+'PAIA + Seguimiento'!BJ141</f>
        <v>Cumplió</v>
      </c>
      <c r="U133" s="100" t="str">
        <f>+'PAIA + Seguimiento'!BL141</f>
        <v>Boletin:Balance y resultaods de la exceción de costos no salariales de la reforma tributira de de 2012 en el sector salud colombiano 2013-2017.</v>
      </c>
      <c r="V133" s="100" t="str">
        <f>+'PAIA + Seguimiento'!BM141</f>
        <v>Programado</v>
      </c>
      <c r="W133" s="100" t="str">
        <f t="shared" si="25"/>
        <v>No</v>
      </c>
      <c r="X133" s="100" t="str">
        <f t="shared" si="26"/>
        <v/>
      </c>
      <c r="Y133" s="100">
        <f>+'PAIA + Seguimiento'!BN141</f>
        <v>0</v>
      </c>
      <c r="Z133" s="100">
        <f>+'PAIA + Seguimiento'!BO141</f>
        <v>0</v>
      </c>
      <c r="AA133" s="100">
        <f>+'PAIA + Seguimiento'!BQ141</f>
        <v>0</v>
      </c>
      <c r="AB133" s="100" t="str">
        <f>+'PAIA + Seguimiento'!BR141</f>
        <v>Programado</v>
      </c>
      <c r="AC133" s="100" t="str">
        <f t="shared" si="27"/>
        <v>No</v>
      </c>
      <c r="AD133" s="100" t="str">
        <f t="shared" si="28"/>
        <v/>
      </c>
      <c r="AE133" s="100">
        <f>+'PAIA + Seguimiento'!BS141</f>
        <v>0</v>
      </c>
      <c r="AF133" s="100">
        <f>+'PAIA + Seguimiento'!BT141</f>
        <v>0</v>
      </c>
      <c r="AG133" s="100">
        <f>+'PAIA + Seguimiento'!BV141</f>
        <v>0</v>
      </c>
      <c r="AH133" s="100" t="str">
        <f>+'PAIA + Seguimiento'!BW141</f>
        <v>Programado</v>
      </c>
      <c r="AI133" s="100" t="str">
        <f t="shared" si="29"/>
        <v>Si</v>
      </c>
      <c r="AJ133" s="100">
        <f t="shared" si="30"/>
        <v>100</v>
      </c>
      <c r="AK133" s="100">
        <f>+'PAIA + Seguimiento'!BX141</f>
        <v>0</v>
      </c>
      <c r="AL133" s="100">
        <f>+'PAIA + Seguimiento'!BY141</f>
        <v>0</v>
      </c>
      <c r="AM133" s="100">
        <f>+'PAIA + Seguimiento'!CA141</f>
        <v>0</v>
      </c>
    </row>
    <row r="134" spans="1:39" x14ac:dyDescent="0.25">
      <c r="A134" s="100" t="str">
        <f>+'PAIA + Seguimiento'!B142</f>
        <v>Gestión Misional</v>
      </c>
      <c r="B134" s="100" t="str">
        <f>+'PAIA + Seguimiento'!D142</f>
        <v>Incidir en la toma de decisiones sobre los recursos del SGSSS a través de la producción y análisis de información</v>
      </c>
      <c r="C134" s="100" t="str">
        <f>+'PAIA + Seguimiento'!F142</f>
        <v>Analítica de datos con el objeto de incidir en decisiones de ajuste y mejora al SGSSS.</v>
      </c>
      <c r="D134" s="100" t="str">
        <f>+'PAIA + Seguimiento'!G142</f>
        <v>Plan de trabajo del modelo de operación de gestión del conocimiento de la ADRES elaborado, incluye eje de analítica institucional.</v>
      </c>
      <c r="E134" s="100" t="str">
        <f>+'PAIA + Seguimiento'!I142</f>
        <v>Diseñar y aprobar el plan de trabajo de gestión del conocimiento en el cual se incluye la la analítica de datos de la ADRES de los temas que impactan al SGSSS</v>
      </c>
      <c r="F134" s="100" t="str">
        <f>+'PAIA + Seguimiento'!K142</f>
        <v>Plan de trabajo del modelo de operación de gestión del conocimiento de la ADRES</v>
      </c>
      <c r="G134" s="101">
        <f>+'PAIA + Seguimiento'!N142</f>
        <v>43876</v>
      </c>
      <c r="H134" s="101">
        <f>+'PAIA + Seguimiento'!O142</f>
        <v>44012</v>
      </c>
      <c r="I134" s="102">
        <f t="shared" si="21"/>
        <v>6</v>
      </c>
      <c r="J134" s="103">
        <f>+'PAIA + Seguimiento'!P142</f>
        <v>0</v>
      </c>
      <c r="K134" s="102">
        <f>+'PAIA + Seguimiento'!R142</f>
        <v>100</v>
      </c>
      <c r="L134" s="102" t="str">
        <f>+'PAIA + Seguimiento'!AZ142</f>
        <v>Oficina Asesora de Planeación y Control de Riesgos</v>
      </c>
      <c r="M134" s="102">
        <f t="shared" si="22"/>
        <v>0</v>
      </c>
      <c r="N134" s="100" t="str">
        <f>+'PAIA + Seguimiento'!BC142</f>
        <v>En desarrollo</v>
      </c>
      <c r="O134" s="100">
        <f>+'PAIA + Seguimiento'!BD142</f>
        <v>0</v>
      </c>
      <c r="P134" s="100" t="str">
        <f>+'PAIA + Seguimiento'!BH142</f>
        <v>Programado</v>
      </c>
      <c r="Q134" s="100" t="str">
        <f t="shared" si="23"/>
        <v>No</v>
      </c>
      <c r="R134" s="100" t="str">
        <f t="shared" si="24"/>
        <v/>
      </c>
      <c r="S134" s="100" t="str">
        <f>+'PAIA + Seguimiento'!BI142</f>
        <v xml:space="preserve">A partir de la elaboración y presentación del autodiagnóstico de la política de Gestión del Conocimiento e Innovación - GCI, se proyectó el plan de acción y trabajo de esta en el cual se incluyen las acciones relacionadas con la analítica institucional. Se incluyó la acción de crear el modelo de operación de la GCI y una vez aprobado se crea el plan de trabajo para su implementación. </v>
      </c>
      <c r="T134" s="100">
        <f>+'PAIA + Seguimiento'!BJ142</f>
        <v>0</v>
      </c>
      <c r="U134" s="100" t="str">
        <f>+'PAIA + Seguimiento'!BL142</f>
        <v>Plan de acción de la política de GCI</v>
      </c>
      <c r="V134" s="100" t="str">
        <f>+'PAIA + Seguimiento'!BM142</f>
        <v>Programado</v>
      </c>
      <c r="W134" s="100" t="str">
        <f t="shared" si="25"/>
        <v>Si</v>
      </c>
      <c r="X134" s="100">
        <f t="shared" si="26"/>
        <v>100</v>
      </c>
      <c r="Y134" s="100">
        <f>+'PAIA + Seguimiento'!BN142</f>
        <v>0</v>
      </c>
      <c r="Z134" s="100">
        <f>+'PAIA + Seguimiento'!BO142</f>
        <v>0</v>
      </c>
      <c r="AA134" s="100">
        <f>+'PAIA + Seguimiento'!BQ142</f>
        <v>0</v>
      </c>
      <c r="AB134" s="100" t="str">
        <f>+'PAIA + Seguimiento'!BR142</f>
        <v>No programado</v>
      </c>
      <c r="AC134" s="100" t="str">
        <f t="shared" si="27"/>
        <v>No</v>
      </c>
      <c r="AD134" s="100" t="str">
        <f t="shared" si="28"/>
        <v/>
      </c>
      <c r="AE134" s="100">
        <f>+'PAIA + Seguimiento'!BS142</f>
        <v>0</v>
      </c>
      <c r="AF134" s="100">
        <f>+'PAIA + Seguimiento'!BT142</f>
        <v>0</v>
      </c>
      <c r="AG134" s="100">
        <f>+'PAIA + Seguimiento'!BV142</f>
        <v>0</v>
      </c>
      <c r="AH134" s="100" t="str">
        <f>+'PAIA + Seguimiento'!BW142</f>
        <v>No programado</v>
      </c>
      <c r="AI134" s="100" t="str">
        <f t="shared" si="29"/>
        <v>No</v>
      </c>
      <c r="AJ134" s="100" t="str">
        <f t="shared" si="30"/>
        <v/>
      </c>
      <c r="AK134" s="100">
        <f>+'PAIA + Seguimiento'!BX142</f>
        <v>0</v>
      </c>
      <c r="AL134" s="100">
        <f>+'PAIA + Seguimiento'!BY142</f>
        <v>0</v>
      </c>
      <c r="AM134" s="100">
        <f>+'PAIA + Seguimiento'!CA142</f>
        <v>0</v>
      </c>
    </row>
    <row r="135" spans="1:39" x14ac:dyDescent="0.25">
      <c r="A135" s="100" t="str">
        <f>+'PAIA + Seguimiento'!B143</f>
        <v>Gestión Misional</v>
      </c>
      <c r="B135" s="100" t="str">
        <f>+'PAIA + Seguimiento'!D143</f>
        <v>Mejorar el control al gasto derivado de la prestación de servicios y tecnologías no financiados con la UPC, con la implementación de los presupuestos máximos y su monitoreo</v>
      </c>
      <c r="C135" s="100" t="str">
        <f>+'PAIA + Seguimiento'!F143</f>
        <v>Implementar y hacer seguimiento a la estrategia de  presupuestos máximos</v>
      </c>
      <c r="D135" s="100" t="str">
        <f>+'PAIA + Seguimiento'!G143</f>
        <v xml:space="preserve"> Requerimiento a la DGTIC para desarrollar el aplicativo que soporte el proceso de liquidación y giro de presupuestos máximos</v>
      </c>
      <c r="E135" s="100" t="str">
        <f>+'PAIA + Seguimiento'!I143</f>
        <v>Desarrollar el aplicativo</v>
      </c>
      <c r="F135" s="100" t="str">
        <f>+'PAIA + Seguimiento'!K143</f>
        <v>Aplicativo del proceso de liquidación y giro de presupuestos máximos en producción</v>
      </c>
      <c r="G135" s="101">
        <f>+'PAIA + Seguimiento'!N143</f>
        <v>43891</v>
      </c>
      <c r="H135" s="101">
        <f>+'PAIA + Seguimiento'!O143</f>
        <v>44196</v>
      </c>
      <c r="I135" s="102">
        <f t="shared" si="21"/>
        <v>12</v>
      </c>
      <c r="J135" s="103">
        <f>+'PAIA + Seguimiento'!P143</f>
        <v>0</v>
      </c>
      <c r="K135" s="102">
        <f>+'PAIA + Seguimiento'!R143</f>
        <v>50</v>
      </c>
      <c r="L135" s="102" t="str">
        <f>+'PAIA + Seguimiento'!AZ143</f>
        <v>Dirección de Tecnologías de Información y Comunicaciones</v>
      </c>
      <c r="M135" s="102">
        <f t="shared" si="22"/>
        <v>0</v>
      </c>
      <c r="N135" s="100" t="str">
        <f>+'PAIA + Seguimiento'!BC143</f>
        <v>En desarrollo</v>
      </c>
      <c r="O135" s="100">
        <f>+'PAIA + Seguimiento'!BD143</f>
        <v>0</v>
      </c>
      <c r="P135" s="100" t="str">
        <f>+'PAIA + Seguimiento'!BH143</f>
        <v>Programado</v>
      </c>
      <c r="Q135" s="100" t="str">
        <f t="shared" si="23"/>
        <v>No</v>
      </c>
      <c r="R135" s="100" t="str">
        <f t="shared" si="24"/>
        <v/>
      </c>
      <c r="S135" s="100" t="str">
        <f>+'PAIA + Seguimiento'!BI143</f>
        <v>20200331: Para la definición de la solución tecnológica que soporta la liquidación de Techos de recobros, se han llevado reuniones previas de entendimiento de la necesidad planteada por parte de las direcciones de la DOP y DLYG, para lo cual con este entedimiento se han hecho ejericicios de ejecución y validación de la liquidación de los Techos con resultado exitoso en su proceso y algunas inconsistencias a nivel de la información procesada.</v>
      </c>
      <c r="T135" s="100" t="str">
        <f>+'PAIA + Seguimiento'!BJ143</f>
        <v>Frente a liquidación de techos falta definir el documento formal de requerimiento por parte del área usuaria para así estimar alcance y tiempo en llevar acabo el desarrollo.</v>
      </c>
      <c r="U135" s="100" t="str">
        <f>+'PAIA + Seguimiento'!BL143</f>
        <v>Ver: Trim I\Techos</v>
      </c>
      <c r="V135" s="100" t="str">
        <f>+'PAIA + Seguimiento'!BM143</f>
        <v>Programado</v>
      </c>
      <c r="W135" s="100" t="str">
        <f t="shared" si="25"/>
        <v>No</v>
      </c>
      <c r="X135" s="100" t="str">
        <f t="shared" si="26"/>
        <v/>
      </c>
      <c r="Y135" s="100">
        <f>+'PAIA + Seguimiento'!BN143</f>
        <v>0</v>
      </c>
      <c r="Z135" s="100">
        <f>+'PAIA + Seguimiento'!BO143</f>
        <v>0</v>
      </c>
      <c r="AA135" s="100">
        <f>+'PAIA + Seguimiento'!BQ143</f>
        <v>0</v>
      </c>
      <c r="AB135" s="100" t="str">
        <f>+'PAIA + Seguimiento'!BR143</f>
        <v>Programado</v>
      </c>
      <c r="AC135" s="100" t="str">
        <f t="shared" si="27"/>
        <v>No</v>
      </c>
      <c r="AD135" s="100" t="str">
        <f t="shared" si="28"/>
        <v/>
      </c>
      <c r="AE135" s="100">
        <f>+'PAIA + Seguimiento'!BS143</f>
        <v>0</v>
      </c>
      <c r="AF135" s="100">
        <f>+'PAIA + Seguimiento'!BT143</f>
        <v>0</v>
      </c>
      <c r="AG135" s="100">
        <f>+'PAIA + Seguimiento'!BV143</f>
        <v>0</v>
      </c>
      <c r="AH135" s="100" t="str">
        <f>+'PAIA + Seguimiento'!BW143</f>
        <v>Programado</v>
      </c>
      <c r="AI135" s="100" t="str">
        <f t="shared" si="29"/>
        <v>Si</v>
      </c>
      <c r="AJ135" s="100">
        <f t="shared" si="30"/>
        <v>50</v>
      </c>
      <c r="AK135" s="100">
        <f>+'PAIA + Seguimiento'!BX143</f>
        <v>0</v>
      </c>
      <c r="AL135" s="100">
        <f>+'PAIA + Seguimiento'!BY143</f>
        <v>0</v>
      </c>
      <c r="AM135" s="100">
        <f>+'PAIA + Seguimiento'!CA143</f>
        <v>0</v>
      </c>
    </row>
    <row r="136" spans="1:39" x14ac:dyDescent="0.25">
      <c r="A136" s="100" t="str">
        <f>+'PAIA + Seguimiento'!B144</f>
        <v>Gestión Misional</v>
      </c>
      <c r="B136" s="100" t="str">
        <f>+'PAIA + Seguimiento'!D144</f>
        <v>Mejorar el control al gasto derivado de la prestación de servicios y tecnologías no financiados con la UPC, con la implementación de los presupuestos máximos y su monitoreo</v>
      </c>
      <c r="C136" s="100" t="str">
        <f>+'PAIA + Seguimiento'!F144</f>
        <v>Implementar y hacer seguimiento a la estrategia de  presupuestos máximos</v>
      </c>
      <c r="D136" s="100" t="str">
        <f>+'PAIA + Seguimiento'!G144</f>
        <v>Proceso de liquidación y giro de presupuestos máximos, documentado, aprobado y formalizado en el Sistema de Gestión Institucional</v>
      </c>
      <c r="E136" s="100" t="str">
        <f>+'PAIA + Seguimiento'!I144</f>
        <v xml:space="preserve">Elaborar y expedir acto administrativo de la ADRES </v>
      </c>
      <c r="F136" s="100" t="str">
        <f>+'PAIA + Seguimiento'!K144</f>
        <v>Acto administrativo de la ADRES con el procesoo de liquidación y giro de presupuestos máximos</v>
      </c>
      <c r="G136" s="101">
        <f>+'PAIA + Seguimiento'!N144</f>
        <v>43862</v>
      </c>
      <c r="H136" s="101">
        <f>+'PAIA + Seguimiento'!O144</f>
        <v>43890</v>
      </c>
      <c r="I136" s="102">
        <f t="shared" si="21"/>
        <v>2</v>
      </c>
      <c r="J136" s="103">
        <f>+'PAIA + Seguimiento'!P144</f>
        <v>0</v>
      </c>
      <c r="K136" s="102">
        <f>+'PAIA + Seguimiento'!R144</f>
        <v>50</v>
      </c>
      <c r="L136" s="102" t="str">
        <f>+'PAIA + Seguimiento'!AZ144</f>
        <v>Dirección de Otras Prestaciones</v>
      </c>
      <c r="M136" s="102">
        <f t="shared" si="22"/>
        <v>50</v>
      </c>
      <c r="N136" s="100" t="str">
        <f>+'PAIA + Seguimiento'!BC144</f>
        <v>Finalizada</v>
      </c>
      <c r="O136" s="100">
        <f>+'PAIA + Seguimiento'!BD144</f>
        <v>43894</v>
      </c>
      <c r="P136" s="100" t="str">
        <f>+'PAIA + Seguimiento'!BH144</f>
        <v>Programado</v>
      </c>
      <c r="Q136" s="100" t="str">
        <f t="shared" si="23"/>
        <v>Si</v>
      </c>
      <c r="R136" s="100">
        <f t="shared" si="24"/>
        <v>50</v>
      </c>
      <c r="S136" s="100" t="str">
        <f>+'PAIA + Seguimiento'!BI144</f>
        <v>El acto administrativo se encuentra publicado en la página web de la ADRES.
Se adjunta en la carpeta de reporte el acto administrativo.</v>
      </c>
      <c r="T136" s="100" t="str">
        <f>+'PAIA + Seguimiento'!BJ144</f>
        <v xml:space="preserve">Definición de lineamientos para el ajuste a los presupuestos máximos por el MSPS. </v>
      </c>
      <c r="U136" s="100" t="str">
        <f>+'PAIA + Seguimiento'!BL144</f>
        <v>Resolución 2067 de 2020</v>
      </c>
      <c r="V136" s="100" t="str">
        <f>+'PAIA + Seguimiento'!BM144</f>
        <v>No programado</v>
      </c>
      <c r="W136" s="100" t="str">
        <f t="shared" si="25"/>
        <v>No</v>
      </c>
      <c r="X136" s="100" t="str">
        <f t="shared" si="26"/>
        <v/>
      </c>
      <c r="Y136" s="100">
        <f>+'PAIA + Seguimiento'!BN144</f>
        <v>0</v>
      </c>
      <c r="Z136" s="100">
        <f>+'PAIA + Seguimiento'!BO144</f>
        <v>0</v>
      </c>
      <c r="AA136" s="100">
        <f>+'PAIA + Seguimiento'!BQ144</f>
        <v>0</v>
      </c>
      <c r="AB136" s="100" t="str">
        <f>+'PAIA + Seguimiento'!BR144</f>
        <v>No programado</v>
      </c>
      <c r="AC136" s="100" t="str">
        <f t="shared" si="27"/>
        <v>No</v>
      </c>
      <c r="AD136" s="100" t="str">
        <f t="shared" si="28"/>
        <v/>
      </c>
      <c r="AE136" s="100">
        <f>+'PAIA + Seguimiento'!BS144</f>
        <v>0</v>
      </c>
      <c r="AF136" s="100">
        <f>+'PAIA + Seguimiento'!BT144</f>
        <v>0</v>
      </c>
      <c r="AG136" s="100">
        <f>+'PAIA + Seguimiento'!BV144</f>
        <v>0</v>
      </c>
      <c r="AH136" s="100" t="str">
        <f>+'PAIA + Seguimiento'!BW144</f>
        <v>No programado</v>
      </c>
      <c r="AI136" s="100" t="str">
        <f t="shared" si="29"/>
        <v>No</v>
      </c>
      <c r="AJ136" s="100" t="str">
        <f t="shared" si="30"/>
        <v/>
      </c>
      <c r="AK136" s="100">
        <f>+'PAIA + Seguimiento'!BX144</f>
        <v>0</v>
      </c>
      <c r="AL136" s="100">
        <f>+'PAIA + Seguimiento'!BY144</f>
        <v>0</v>
      </c>
      <c r="AM136" s="100">
        <f>+'PAIA + Seguimiento'!CA144</f>
        <v>0</v>
      </c>
    </row>
    <row r="137" spans="1:39" x14ac:dyDescent="0.25">
      <c r="A137" s="100" t="str">
        <f>+'PAIA + Seguimiento'!B145</f>
        <v>Gestión Misional</v>
      </c>
      <c r="B137" s="100" t="str">
        <f>+'PAIA + Seguimiento'!D145</f>
        <v>Mejorar el control al gasto derivado de la prestación de servicios y tecnologías no financiados con la UPC, con la implementación de los presupuestos máximos y su monitoreo</v>
      </c>
      <c r="C137" s="100" t="str">
        <f>+'PAIA + Seguimiento'!F145</f>
        <v>Implementar y hacer seguimiento a la estrategia de  presupuestos máximos</v>
      </c>
      <c r="D137" s="100" t="str">
        <f>+'PAIA + Seguimiento'!G145</f>
        <v>Proceso de liquidación y giro de presupuestos máximos, documentado, aprobado y formalizado en el Sistema de Gestión Institucional</v>
      </c>
      <c r="E137" s="100" t="str">
        <f>+'PAIA + Seguimiento'!I145</f>
        <v>Establecer y documentar el proceso de liquidación y giro de presupuestos máximos</v>
      </c>
      <c r="F137" s="100" t="str">
        <f>+'PAIA + Seguimiento'!K145</f>
        <v>Proceso documentado, aprobado y formalizado en el SIGI</v>
      </c>
      <c r="G137" s="101">
        <f>+'PAIA + Seguimiento'!N145</f>
        <v>43862</v>
      </c>
      <c r="H137" s="101">
        <f>+'PAIA + Seguimiento'!O145</f>
        <v>43890</v>
      </c>
      <c r="I137" s="102">
        <f t="shared" si="21"/>
        <v>2</v>
      </c>
      <c r="J137" s="103">
        <f>+'PAIA + Seguimiento'!P145</f>
        <v>0</v>
      </c>
      <c r="K137" s="102">
        <f>+'PAIA + Seguimiento'!R145</f>
        <v>50</v>
      </c>
      <c r="L137" s="102" t="str">
        <f>+'PAIA + Seguimiento'!AZ145</f>
        <v>Dirección de Otras Prestaciones</v>
      </c>
      <c r="M137" s="102">
        <f t="shared" si="22"/>
        <v>50</v>
      </c>
      <c r="N137" s="100" t="str">
        <f>+'PAIA + Seguimiento'!BC145</f>
        <v>Finalizada</v>
      </c>
      <c r="O137" s="100">
        <f>+'PAIA + Seguimiento'!BD145</f>
        <v>43894</v>
      </c>
      <c r="P137" s="100" t="str">
        <f>+'PAIA + Seguimiento'!BH145</f>
        <v>Programado</v>
      </c>
      <c r="Q137" s="100" t="str">
        <f t="shared" si="23"/>
        <v>Si</v>
      </c>
      <c r="R137" s="100">
        <f t="shared" si="24"/>
        <v>50</v>
      </c>
      <c r="S137" s="100" t="str">
        <f>+'PAIA + Seguimiento'!BI145</f>
        <v>El procedimiento fue aprobado por la Directora de Otras Prestaciones (E) el 04-03-2020. 
Se adjuntan en la carpeta de reporte tanto el procedimiento como su instructivo.</v>
      </c>
      <c r="T137" s="100" t="str">
        <f>+'PAIA + Seguimiento'!BJ145</f>
        <v xml:space="preserve">El procedimiento y su instructivo se encuentran aprobados y en ejecución. 
El proceso al que hace parte, corresponde a una actualización del mapa de procesos que recoge todas las líneas de liquidación y reconocimiento, que fue aprobada por el Comité Institucional de Gestión y Desempeño en sesión del 30 de marzo de 2020, y su caracterización se encuentra en construcción. Por lo que una vez se apruebe dicha  caracterización, estos documentos serán pubilcado. </v>
      </c>
      <c r="U137" s="100" t="str">
        <f>+'PAIA + Seguimiento'!BL145</f>
        <v>RE_ Procedimiento_ Instructivo y Formato para aplicar la liquidación y reconocimiento de presupuestos máximos .msg
GEPM-IN01_Instructivo_liquidacion_ presupuesto_máximo
GEPM-PR01_Liquidación_y_reconocimiento_presupuestos_maximos_V1</v>
      </c>
      <c r="V137" s="100" t="str">
        <f>+'PAIA + Seguimiento'!BM145</f>
        <v>No programado</v>
      </c>
      <c r="W137" s="100" t="str">
        <f t="shared" si="25"/>
        <v>No</v>
      </c>
      <c r="X137" s="100" t="str">
        <f t="shared" si="26"/>
        <v/>
      </c>
      <c r="Y137" s="100">
        <f>+'PAIA + Seguimiento'!BN145</f>
        <v>0</v>
      </c>
      <c r="Z137" s="100">
        <f>+'PAIA + Seguimiento'!BO145</f>
        <v>0</v>
      </c>
      <c r="AA137" s="100">
        <f>+'PAIA + Seguimiento'!BQ145</f>
        <v>0</v>
      </c>
      <c r="AB137" s="100" t="str">
        <f>+'PAIA + Seguimiento'!BR145</f>
        <v>No programado</v>
      </c>
      <c r="AC137" s="100" t="str">
        <f t="shared" si="27"/>
        <v>No</v>
      </c>
      <c r="AD137" s="100" t="str">
        <f t="shared" si="28"/>
        <v/>
      </c>
      <c r="AE137" s="100">
        <f>+'PAIA + Seguimiento'!BS145</f>
        <v>0</v>
      </c>
      <c r="AF137" s="100">
        <f>+'PAIA + Seguimiento'!BT145</f>
        <v>0</v>
      </c>
      <c r="AG137" s="100">
        <f>+'PAIA + Seguimiento'!BV145</f>
        <v>0</v>
      </c>
      <c r="AH137" s="100" t="str">
        <f>+'PAIA + Seguimiento'!BW145</f>
        <v>No programado</v>
      </c>
      <c r="AI137" s="100" t="str">
        <f t="shared" si="29"/>
        <v>No</v>
      </c>
      <c r="AJ137" s="100" t="str">
        <f t="shared" si="30"/>
        <v/>
      </c>
      <c r="AK137" s="100">
        <f>+'PAIA + Seguimiento'!BX145</f>
        <v>0</v>
      </c>
      <c r="AL137" s="100">
        <f>+'PAIA + Seguimiento'!BY145</f>
        <v>0</v>
      </c>
      <c r="AM137" s="100">
        <f>+'PAIA + Seguimiento'!CA145</f>
        <v>0</v>
      </c>
    </row>
    <row r="138" spans="1:39" x14ac:dyDescent="0.25">
      <c r="A138" s="100" t="str">
        <f>+'PAIA + Seguimiento'!B146</f>
        <v>Gestión Misional</v>
      </c>
      <c r="B138" s="100" t="str">
        <f>+'PAIA + Seguimiento'!D146</f>
        <v>Mejorar el control al gasto derivado de la prestación de servicios y tecnologías no financiados con la UPC, con la implementación de los presupuestos máximos y su monitoreo</v>
      </c>
      <c r="C138" s="100" t="str">
        <f>+'PAIA + Seguimiento'!F146</f>
        <v>Implementar y hacer seguimiento a la estrategia de  presupuestos máximos</v>
      </c>
      <c r="D138" s="100" t="str">
        <f>+'PAIA + Seguimiento'!G146</f>
        <v>Proceso de liquidación y giro implementado;</v>
      </c>
      <c r="E138" s="100" t="str">
        <f>+'PAIA + Seguimiento'!I146</f>
        <v>Implementar el proceso de liquidación y giro de los presupuestos máximos</v>
      </c>
      <c r="F138" s="100" t="str">
        <f>+'PAIA + Seguimiento'!K146</f>
        <v>Ordenaciones de gasto de presupuestos máximos</v>
      </c>
      <c r="G138" s="101">
        <f>+'PAIA + Seguimiento'!N146</f>
        <v>43891</v>
      </c>
      <c r="H138" s="101">
        <f>+'PAIA + Seguimiento'!O146</f>
        <v>44196</v>
      </c>
      <c r="I138" s="102">
        <f t="shared" si="21"/>
        <v>12</v>
      </c>
      <c r="J138" s="103">
        <f>+'PAIA + Seguimiento'!P146</f>
        <v>0</v>
      </c>
      <c r="K138" s="102">
        <f>+'PAIA + Seguimiento'!R146</f>
        <v>100</v>
      </c>
      <c r="L138" s="102" t="str">
        <f>+'PAIA + Seguimiento'!AZ146</f>
        <v>Dirección de Otras Prestaciones</v>
      </c>
      <c r="M138" s="102">
        <f t="shared" si="22"/>
        <v>0</v>
      </c>
      <c r="N138" s="100" t="str">
        <f>+'PAIA + Seguimiento'!BC146</f>
        <v>En desarrollo</v>
      </c>
      <c r="O138" s="100">
        <f>+'PAIA + Seguimiento'!BD146</f>
        <v>0</v>
      </c>
      <c r="P138" s="100" t="str">
        <f>+'PAIA + Seguimiento'!BH146</f>
        <v>Programado</v>
      </c>
      <c r="Q138" s="100" t="str">
        <f t="shared" si="23"/>
        <v>No</v>
      </c>
      <c r="R138" s="100" t="str">
        <f t="shared" si="24"/>
        <v/>
      </c>
      <c r="S138" s="100" t="str">
        <f>+'PAIA + Seguimiento'!BI146</f>
        <v>Se adelantaron las ordenaciones del gasto correspondinetes a los presupuestos máximos de los periodos marzo, abril y mayo de 2020.
El trámite de reconocimiento y pago de los periodos abril y mayo, se efectuó de manera anticipada en atención a la Resolución 500 de 2020 del MSPS.
Se adjuntan las ordenaciones del gasto.</v>
      </c>
      <c r="T138" s="100" t="str">
        <f>+'PAIA + Seguimiento'!BJ146</f>
        <v>El procedimiento se adelantó de manera normal.</v>
      </c>
      <c r="U138" s="100" t="str">
        <f>+'PAIA + Seguimiento'!BL146</f>
        <v>40004 Ordenación presupuestos maximos Marzo 2020.pdf
S11510270320030800I000004105200 Ordenación Abril.pdf
S11510270320033953I000004105500 ordenación mayo.pdf</v>
      </c>
      <c r="V138" s="100" t="str">
        <f>+'PAIA + Seguimiento'!BM146</f>
        <v>Programado</v>
      </c>
      <c r="W138" s="100" t="str">
        <f t="shared" si="25"/>
        <v>No</v>
      </c>
      <c r="X138" s="100" t="str">
        <f t="shared" si="26"/>
        <v/>
      </c>
      <c r="Y138" s="100">
        <f>+'PAIA + Seguimiento'!BN146</f>
        <v>0</v>
      </c>
      <c r="Z138" s="100">
        <f>+'PAIA + Seguimiento'!BO146</f>
        <v>0</v>
      </c>
      <c r="AA138" s="100">
        <f>+'PAIA + Seguimiento'!BQ146</f>
        <v>0</v>
      </c>
      <c r="AB138" s="100" t="str">
        <f>+'PAIA + Seguimiento'!BR146</f>
        <v>Programado</v>
      </c>
      <c r="AC138" s="100" t="str">
        <f t="shared" si="27"/>
        <v>No</v>
      </c>
      <c r="AD138" s="100" t="str">
        <f t="shared" si="28"/>
        <v/>
      </c>
      <c r="AE138" s="100">
        <f>+'PAIA + Seguimiento'!BS146</f>
        <v>0</v>
      </c>
      <c r="AF138" s="100">
        <f>+'PAIA + Seguimiento'!BT146</f>
        <v>0</v>
      </c>
      <c r="AG138" s="100">
        <f>+'PAIA + Seguimiento'!BV146</f>
        <v>0</v>
      </c>
      <c r="AH138" s="100" t="str">
        <f>+'PAIA + Seguimiento'!BW146</f>
        <v>Programado</v>
      </c>
      <c r="AI138" s="100" t="str">
        <f t="shared" si="29"/>
        <v>Si</v>
      </c>
      <c r="AJ138" s="100">
        <f t="shared" si="30"/>
        <v>100</v>
      </c>
      <c r="AK138" s="100">
        <f>+'PAIA + Seguimiento'!BX146</f>
        <v>0</v>
      </c>
      <c r="AL138" s="100">
        <f>+'PAIA + Seguimiento'!BY146</f>
        <v>0</v>
      </c>
      <c r="AM138" s="100">
        <f>+'PAIA + Seguimiento'!CA146</f>
        <v>0</v>
      </c>
    </row>
    <row r="139" spans="1:39" x14ac:dyDescent="0.25">
      <c r="A139" s="100" t="str">
        <f>+'PAIA + Seguimiento'!B147</f>
        <v>Gestión Misional</v>
      </c>
      <c r="B139" s="100" t="str">
        <f>+'PAIA + Seguimiento'!D147</f>
        <v>Mejorar el control al gasto derivado de la prestación de servicios y tecnologías no financiados con la UPC, con la implementación de los presupuestos máximos y su monitoreo</v>
      </c>
      <c r="C139" s="100" t="str">
        <f>+'PAIA + Seguimiento'!F147</f>
        <v>Implementar y hacer seguimiento a la estrategia de  presupuestos máximos</v>
      </c>
      <c r="D139" s="100" t="str">
        <f>+'PAIA + Seguimiento'!G147</f>
        <v>Requerimiento a la DGTIC para desarrollar el aplicativo que soporte el proceso de liquidación y giro de presupuestos máximos</v>
      </c>
      <c r="E139" s="100" t="str">
        <f>+'PAIA + Seguimiento'!I147</f>
        <v xml:space="preserve">Realizar el requerimiento a la DGTIC </v>
      </c>
      <c r="F139" s="100" t="str">
        <f>+'PAIA + Seguimiento'!K147</f>
        <v xml:space="preserve">Documento de requerimiento tecnológico enviado a la DGTIC </v>
      </c>
      <c r="G139" s="101">
        <f>+'PAIA + Seguimiento'!N147</f>
        <v>43862</v>
      </c>
      <c r="H139" s="101">
        <f>+'PAIA + Seguimiento'!O147</f>
        <v>43890</v>
      </c>
      <c r="I139" s="102">
        <f t="shared" si="21"/>
        <v>2</v>
      </c>
      <c r="J139" s="103">
        <f>+'PAIA + Seguimiento'!P147</f>
        <v>0</v>
      </c>
      <c r="K139" s="102">
        <f>+'PAIA + Seguimiento'!R147</f>
        <v>50</v>
      </c>
      <c r="L139" s="102" t="str">
        <f>+'PAIA + Seguimiento'!AZ147</f>
        <v>Dirección de Otras Prestaciones</v>
      </c>
      <c r="M139" s="102">
        <f t="shared" si="22"/>
        <v>50</v>
      </c>
      <c r="N139" s="100" t="str">
        <f>+'PAIA + Seguimiento'!BC147</f>
        <v>Finalizada</v>
      </c>
      <c r="O139" s="100">
        <f>+'PAIA + Seguimiento'!BD147</f>
        <v>43900</v>
      </c>
      <c r="P139" s="100" t="str">
        <f>+'PAIA + Seguimiento'!BH147</f>
        <v>Programado</v>
      </c>
      <c r="Q139" s="100" t="str">
        <f t="shared" si="23"/>
        <v>Si</v>
      </c>
      <c r="R139" s="100">
        <f t="shared" si="24"/>
        <v>50</v>
      </c>
      <c r="S139" s="100" t="str">
        <f>+'PAIA + Seguimiento'!BI147</f>
        <v>El documento inicial fue remitido a la DGTIC mediante correo eléctronico de fecha 10 de marzo de 2020, por la DLYG.
Se acordó entre la DLYG, DOP y DGTIC trabajar conjuntamente en el ajuste y complemento del requerimiento tecnológico y su desarrollo. 
Mediante correo electrónico de fecha 30-03-2020, la DLYG remitió versión ajustada del requerimiento.</v>
      </c>
      <c r="T139" s="100" t="str">
        <f>+'PAIA + Seguimiento'!BJ147</f>
        <v>Se han adelantado reuniones entre las areas y se ha venido ajustando el documento con el requerimiento tecnológico y su desarrollo previo a su versión final.</v>
      </c>
      <c r="U139" s="100" t="str">
        <f>+'PAIA + Seguimiento'!BL147</f>
        <v>Sin título.msg
RV Liquidación Techos.msg</v>
      </c>
      <c r="V139" s="100" t="str">
        <f>+'PAIA + Seguimiento'!BM147</f>
        <v>No programado</v>
      </c>
      <c r="W139" s="100" t="str">
        <f t="shared" si="25"/>
        <v>No</v>
      </c>
      <c r="X139" s="100" t="str">
        <f t="shared" si="26"/>
        <v/>
      </c>
      <c r="Y139" s="100">
        <f>+'PAIA + Seguimiento'!BN147</f>
        <v>0</v>
      </c>
      <c r="Z139" s="100">
        <f>+'PAIA + Seguimiento'!BO147</f>
        <v>0</v>
      </c>
      <c r="AA139" s="100">
        <f>+'PAIA + Seguimiento'!BQ147</f>
        <v>0</v>
      </c>
      <c r="AB139" s="100" t="str">
        <f>+'PAIA + Seguimiento'!BR147</f>
        <v>No programado</v>
      </c>
      <c r="AC139" s="100" t="str">
        <f t="shared" si="27"/>
        <v>No</v>
      </c>
      <c r="AD139" s="100" t="str">
        <f t="shared" si="28"/>
        <v/>
      </c>
      <c r="AE139" s="100">
        <f>+'PAIA + Seguimiento'!BS147</f>
        <v>0</v>
      </c>
      <c r="AF139" s="100">
        <f>+'PAIA + Seguimiento'!BT147</f>
        <v>0</v>
      </c>
      <c r="AG139" s="100">
        <f>+'PAIA + Seguimiento'!BV147</f>
        <v>0</v>
      </c>
      <c r="AH139" s="100" t="str">
        <f>+'PAIA + Seguimiento'!BW147</f>
        <v>No programado</v>
      </c>
      <c r="AI139" s="100" t="str">
        <f t="shared" si="29"/>
        <v>No</v>
      </c>
      <c r="AJ139" s="100" t="str">
        <f t="shared" si="30"/>
        <v/>
      </c>
      <c r="AK139" s="100">
        <f>+'PAIA + Seguimiento'!BX147</f>
        <v>0</v>
      </c>
      <c r="AL139" s="100">
        <f>+'PAIA + Seguimiento'!BY147</f>
        <v>0</v>
      </c>
      <c r="AM139" s="100">
        <f>+'PAIA + Seguimiento'!CA147</f>
        <v>0</v>
      </c>
    </row>
    <row r="140" spans="1:39" x14ac:dyDescent="0.25">
      <c r="A140" s="100" t="str">
        <f>+'PAIA + Seguimiento'!B148</f>
        <v>Gestión Misional</v>
      </c>
      <c r="B140" s="100" t="str">
        <f>+'PAIA + Seguimiento'!D148</f>
        <v>Mejorar el control al gasto derivado de la prestación de servicios y tecnologías no financiados con la UPC, con la implementación de los presupuestos máximos y su monitoreo</v>
      </c>
      <c r="C140" s="100" t="str">
        <f>+'PAIA + Seguimiento'!F148</f>
        <v>Implementar y hacer seguimiento a la estrategia de  presupuestos máximos</v>
      </c>
      <c r="D140" s="100" t="str">
        <f>+'PAIA + Seguimiento'!G148</f>
        <v>Sistema de Monitoreo de alertas de presupuestos máximos documentado, aprobado y formalizado en el SIGI</v>
      </c>
      <c r="E140" s="100" t="str">
        <f>+'PAIA + Seguimiento'!I148</f>
        <v>Documentar el SMA de presupuestos máximos</v>
      </c>
      <c r="F140" s="100" t="str">
        <f>+'PAIA + Seguimiento'!K148</f>
        <v>Proceso del Sistema de de Monitoreo por Alertas documentado, aprobado, publicado y formalizado en el SIGI</v>
      </c>
      <c r="G140" s="101">
        <f>+'PAIA + Seguimiento'!N148</f>
        <v>43922</v>
      </c>
      <c r="H140" s="101">
        <f>+'PAIA + Seguimiento'!O148</f>
        <v>43951</v>
      </c>
      <c r="I140" s="102">
        <f t="shared" si="21"/>
        <v>4</v>
      </c>
      <c r="J140" s="103">
        <f>+'PAIA + Seguimiento'!P148</f>
        <v>0</v>
      </c>
      <c r="K140" s="102">
        <f>+'PAIA + Seguimiento'!R148</f>
        <v>100</v>
      </c>
      <c r="L140" s="102" t="str">
        <f>+'PAIA + Seguimiento'!AZ148</f>
        <v>Dirección de Otras Prestaciones</v>
      </c>
      <c r="M140" s="102">
        <f t="shared" si="22"/>
        <v>0</v>
      </c>
      <c r="N140" s="100" t="str">
        <f>+'PAIA + Seguimiento'!BC148</f>
        <v>Nueva</v>
      </c>
      <c r="O140" s="100">
        <f>+'PAIA + Seguimiento'!BD148</f>
        <v>0</v>
      </c>
      <c r="P140" s="100" t="str">
        <f>+'PAIA + Seguimiento'!BH148</f>
        <v>No programado</v>
      </c>
      <c r="Q140" s="100" t="str">
        <f t="shared" si="23"/>
        <v>No</v>
      </c>
      <c r="R140" s="100" t="str">
        <f t="shared" si="24"/>
        <v/>
      </c>
      <c r="S140" s="100">
        <f>+'PAIA + Seguimiento'!BI148</f>
        <v>0</v>
      </c>
      <c r="T140" s="100">
        <f>+'PAIA + Seguimiento'!BJ148</f>
        <v>0</v>
      </c>
      <c r="U140" s="100">
        <f>+'PAIA + Seguimiento'!BL148</f>
        <v>0</v>
      </c>
      <c r="V140" s="100" t="str">
        <f>+'PAIA + Seguimiento'!BM148</f>
        <v>Programado</v>
      </c>
      <c r="W140" s="100" t="str">
        <f t="shared" si="25"/>
        <v>Si</v>
      </c>
      <c r="X140" s="100">
        <f t="shared" si="26"/>
        <v>100</v>
      </c>
      <c r="Y140" s="100">
        <f>+'PAIA + Seguimiento'!BN148</f>
        <v>0</v>
      </c>
      <c r="Z140" s="100">
        <f>+'PAIA + Seguimiento'!BO148</f>
        <v>0</v>
      </c>
      <c r="AA140" s="100">
        <f>+'PAIA + Seguimiento'!BQ148</f>
        <v>0</v>
      </c>
      <c r="AB140" s="100" t="str">
        <f>+'PAIA + Seguimiento'!BR148</f>
        <v>No programado</v>
      </c>
      <c r="AC140" s="100" t="str">
        <f t="shared" si="27"/>
        <v>No</v>
      </c>
      <c r="AD140" s="100" t="str">
        <f t="shared" si="28"/>
        <v/>
      </c>
      <c r="AE140" s="100">
        <f>+'PAIA + Seguimiento'!BS148</f>
        <v>0</v>
      </c>
      <c r="AF140" s="100">
        <f>+'PAIA + Seguimiento'!BT148</f>
        <v>0</v>
      </c>
      <c r="AG140" s="100">
        <f>+'PAIA + Seguimiento'!BV148</f>
        <v>0</v>
      </c>
      <c r="AH140" s="100" t="str">
        <f>+'PAIA + Seguimiento'!BW148</f>
        <v>No programado</v>
      </c>
      <c r="AI140" s="100" t="str">
        <f t="shared" si="29"/>
        <v>No</v>
      </c>
      <c r="AJ140" s="100" t="str">
        <f t="shared" si="30"/>
        <v/>
      </c>
      <c r="AK140" s="100">
        <f>+'PAIA + Seguimiento'!BX148</f>
        <v>0</v>
      </c>
      <c r="AL140" s="100">
        <f>+'PAIA + Seguimiento'!BY148</f>
        <v>0</v>
      </c>
      <c r="AM140" s="100">
        <f>+'PAIA + Seguimiento'!CA148</f>
        <v>0</v>
      </c>
    </row>
    <row r="141" spans="1:39" x14ac:dyDescent="0.25">
      <c r="A141" s="100" t="str">
        <f>+'PAIA + Seguimiento'!B149</f>
        <v>Gestión Misional</v>
      </c>
      <c r="B141" s="100" t="str">
        <f>+'PAIA + Seguimiento'!D149</f>
        <v>Mejorar el control al gasto derivado de la prestación de servicios y tecnologías no financiados con la UPC, con la implementación de los presupuestos máximos y su monitoreo</v>
      </c>
      <c r="C141" s="100" t="str">
        <f>+'PAIA + Seguimiento'!F149</f>
        <v>Implementar y hacer seguimiento a la estrategia de  presupuestos máximos</v>
      </c>
      <c r="D141" s="100" t="str">
        <f>+'PAIA + Seguimiento'!G149</f>
        <v>Criterios para la priorización de las evaluaciones de servicios y tecnologías en salud que deba realizar el El Instituto de Evaluación Tecnológica en Salud (IETS), definidos en conjunto con esa Entidad</v>
      </c>
      <c r="E141" s="100" t="str">
        <f>+'PAIA + Seguimiento'!I149</f>
        <v xml:space="preserve">Suscribir el convenio con el IETS </v>
      </c>
      <c r="F141" s="100" t="str">
        <f>+'PAIA + Seguimiento'!K149</f>
        <v>Convenio firmado</v>
      </c>
      <c r="G141" s="101">
        <f>+'PAIA + Seguimiento'!N149</f>
        <v>43891</v>
      </c>
      <c r="H141" s="101">
        <f>+'PAIA + Seguimiento'!O149</f>
        <v>43981</v>
      </c>
      <c r="I141" s="102">
        <f t="shared" si="21"/>
        <v>5</v>
      </c>
      <c r="J141" s="103">
        <f>+'PAIA + Seguimiento'!P149</f>
        <v>0</v>
      </c>
      <c r="K141" s="102">
        <f>+'PAIA + Seguimiento'!R149</f>
        <v>30</v>
      </c>
      <c r="L141" s="102" t="str">
        <f>+'PAIA + Seguimiento'!AZ149</f>
        <v>Dirección de Otras Prestaciones</v>
      </c>
      <c r="M141" s="102">
        <f t="shared" si="22"/>
        <v>0</v>
      </c>
      <c r="N141" s="100" t="str">
        <f>+'PAIA + Seguimiento'!BC149</f>
        <v>En desarrollo</v>
      </c>
      <c r="O141" s="100">
        <f>+'PAIA + Seguimiento'!BD149</f>
        <v>0</v>
      </c>
      <c r="P141" s="100" t="str">
        <f>+'PAIA + Seguimiento'!BH149</f>
        <v>Programado</v>
      </c>
      <c r="Q141" s="100" t="str">
        <f t="shared" si="23"/>
        <v>No</v>
      </c>
      <c r="R141" s="100" t="str">
        <f t="shared" si="24"/>
        <v/>
      </c>
      <c r="S141" s="100" t="str">
        <f>+'PAIA + Seguimiento'!BI149</f>
        <v>Se adelantaron 3 reuniones con el IETS, 2 presenciales en el MSPS y 1 virtual. En estas reuniones se discutieron los términos de los estudios previos para el convenio entre la ADRES y el IETS. 
Se adjunta versión inicial de estudio previo.</v>
      </c>
      <c r="T141" s="100">
        <f>+'PAIA + Seguimiento'!BJ149</f>
        <v>0</v>
      </c>
      <c r="U141" s="100" t="str">
        <f>+'PAIA + Seguimiento'!BL149</f>
        <v>Estudio Previo Contratación Directa IETS 2020 PRIMERA (V1).docx</v>
      </c>
      <c r="V141" s="100" t="str">
        <f>+'PAIA + Seguimiento'!BM149</f>
        <v>Programado</v>
      </c>
      <c r="W141" s="100" t="str">
        <f t="shared" si="25"/>
        <v>Si</v>
      </c>
      <c r="X141" s="100">
        <f t="shared" si="26"/>
        <v>30</v>
      </c>
      <c r="Y141" s="100">
        <f>+'PAIA + Seguimiento'!BN149</f>
        <v>0</v>
      </c>
      <c r="Z141" s="100">
        <f>+'PAIA + Seguimiento'!BO149</f>
        <v>0</v>
      </c>
      <c r="AA141" s="100">
        <f>+'PAIA + Seguimiento'!BQ149</f>
        <v>0</v>
      </c>
      <c r="AB141" s="100" t="str">
        <f>+'PAIA + Seguimiento'!BR149</f>
        <v>No programado</v>
      </c>
      <c r="AC141" s="100" t="str">
        <f t="shared" si="27"/>
        <v>No</v>
      </c>
      <c r="AD141" s="100" t="str">
        <f t="shared" si="28"/>
        <v/>
      </c>
      <c r="AE141" s="100">
        <f>+'PAIA + Seguimiento'!BS149</f>
        <v>0</v>
      </c>
      <c r="AF141" s="100">
        <f>+'PAIA + Seguimiento'!BT149</f>
        <v>0</v>
      </c>
      <c r="AG141" s="100">
        <f>+'PAIA + Seguimiento'!BV149</f>
        <v>0</v>
      </c>
      <c r="AH141" s="100" t="str">
        <f>+'PAIA + Seguimiento'!BW149</f>
        <v>No programado</v>
      </c>
      <c r="AI141" s="100" t="str">
        <f t="shared" si="29"/>
        <v>No</v>
      </c>
      <c r="AJ141" s="100" t="str">
        <f t="shared" si="30"/>
        <v/>
      </c>
      <c r="AK141" s="100">
        <f>+'PAIA + Seguimiento'!BX149</f>
        <v>0</v>
      </c>
      <c r="AL141" s="100">
        <f>+'PAIA + Seguimiento'!BY149</f>
        <v>0</v>
      </c>
      <c r="AM141" s="100">
        <f>+'PAIA + Seguimiento'!CA149</f>
        <v>0</v>
      </c>
    </row>
    <row r="142" spans="1:39" x14ac:dyDescent="0.25">
      <c r="A142" s="100" t="str">
        <f>+'PAIA + Seguimiento'!B150</f>
        <v>Gestión Misional</v>
      </c>
      <c r="B142" s="100" t="str">
        <f>+'PAIA + Seguimiento'!D150</f>
        <v>Mejorar el control al gasto derivado de la prestación de servicios y tecnologías no financiados con la UPC, con la implementación de los presupuestos máximos y su monitoreo</v>
      </c>
      <c r="C142" s="100" t="str">
        <f>+'PAIA + Seguimiento'!F150</f>
        <v>Implementar y hacer seguimiento a la estrategia de  presupuestos máximos</v>
      </c>
      <c r="D142" s="100" t="str">
        <f>+'PAIA + Seguimiento'!G150</f>
        <v>Criterios para la priorización de las evaluaciones de servicios y tecnologías en salud que deba realizar el El Instituto de Evaluación Tecnológica en Salud (IETS), definidos en conjunto con esa Entidad</v>
      </c>
      <c r="E142" s="100" t="str">
        <f>+'PAIA + Seguimiento'!I150</f>
        <v>Definir los criterios de priorización de las evaluaciones de servicios y tecnologías en salud</v>
      </c>
      <c r="F142" s="100" t="str">
        <f>+'PAIA + Seguimiento'!K150</f>
        <v xml:space="preserve">Documento con los criterios de priorización de las evaluaciones de servicios y tecnologías en salud </v>
      </c>
      <c r="G142" s="101">
        <f>+'PAIA + Seguimiento'!N150</f>
        <v>43922</v>
      </c>
      <c r="H142" s="101">
        <f>+'PAIA + Seguimiento'!O150</f>
        <v>44012</v>
      </c>
      <c r="I142" s="102">
        <f t="shared" si="21"/>
        <v>6</v>
      </c>
      <c r="J142" s="103">
        <f>+'PAIA + Seguimiento'!P150</f>
        <v>0</v>
      </c>
      <c r="K142" s="102">
        <f>+'PAIA + Seguimiento'!R150</f>
        <v>70</v>
      </c>
      <c r="L142" s="102" t="str">
        <f>+'PAIA + Seguimiento'!AZ150</f>
        <v>Dirección de Otras Prestaciones</v>
      </c>
      <c r="M142" s="102">
        <f t="shared" si="22"/>
        <v>0</v>
      </c>
      <c r="N142" s="100" t="str">
        <f>+'PAIA + Seguimiento'!BC150</f>
        <v>Nueva</v>
      </c>
      <c r="O142" s="100">
        <f>+'PAIA + Seguimiento'!BD150</f>
        <v>0</v>
      </c>
      <c r="P142" s="100" t="str">
        <f>+'PAIA + Seguimiento'!BH150</f>
        <v>No programado</v>
      </c>
      <c r="Q142" s="100" t="str">
        <f t="shared" si="23"/>
        <v>No</v>
      </c>
      <c r="R142" s="100" t="str">
        <f t="shared" si="24"/>
        <v/>
      </c>
      <c r="S142" s="100">
        <f>+'PAIA + Seguimiento'!BI150</f>
        <v>0</v>
      </c>
      <c r="T142" s="100">
        <f>+'PAIA + Seguimiento'!BJ150</f>
        <v>0</v>
      </c>
      <c r="U142" s="100">
        <f>+'PAIA + Seguimiento'!BL150</f>
        <v>0</v>
      </c>
      <c r="V142" s="100" t="str">
        <f>+'PAIA + Seguimiento'!BM150</f>
        <v>Programado</v>
      </c>
      <c r="W142" s="100" t="str">
        <f t="shared" si="25"/>
        <v>Si</v>
      </c>
      <c r="X142" s="100">
        <f t="shared" si="26"/>
        <v>70</v>
      </c>
      <c r="Y142" s="100">
        <f>+'PAIA + Seguimiento'!BN150</f>
        <v>0</v>
      </c>
      <c r="Z142" s="100">
        <f>+'PAIA + Seguimiento'!BO150</f>
        <v>0</v>
      </c>
      <c r="AA142" s="100">
        <f>+'PAIA + Seguimiento'!BQ150</f>
        <v>0</v>
      </c>
      <c r="AB142" s="100" t="str">
        <f>+'PAIA + Seguimiento'!BR150</f>
        <v>No programado</v>
      </c>
      <c r="AC142" s="100" t="str">
        <f t="shared" si="27"/>
        <v>No</v>
      </c>
      <c r="AD142" s="100" t="str">
        <f t="shared" si="28"/>
        <v/>
      </c>
      <c r="AE142" s="100">
        <f>+'PAIA + Seguimiento'!BS150</f>
        <v>0</v>
      </c>
      <c r="AF142" s="100">
        <f>+'PAIA + Seguimiento'!BT150</f>
        <v>0</v>
      </c>
      <c r="AG142" s="100">
        <f>+'PAIA + Seguimiento'!BV150</f>
        <v>0</v>
      </c>
      <c r="AH142" s="100" t="str">
        <f>+'PAIA + Seguimiento'!BW150</f>
        <v>No programado</v>
      </c>
      <c r="AI142" s="100" t="str">
        <f t="shared" si="29"/>
        <v>No</v>
      </c>
      <c r="AJ142" s="100" t="str">
        <f t="shared" si="30"/>
        <v/>
      </c>
      <c r="AK142" s="100">
        <f>+'PAIA + Seguimiento'!BX150</f>
        <v>0</v>
      </c>
      <c r="AL142" s="100">
        <f>+'PAIA + Seguimiento'!BY150</f>
        <v>0</v>
      </c>
      <c r="AM142" s="100">
        <f>+'PAIA + Seguimiento'!CA150</f>
        <v>0</v>
      </c>
    </row>
    <row r="143" spans="1:39" x14ac:dyDescent="0.25">
      <c r="A143" s="100" t="str">
        <f>+'PAIA + Seguimiento'!B151</f>
        <v>Gestión Misional</v>
      </c>
      <c r="B143" s="100" t="str">
        <f>+'PAIA + Seguimiento'!D151</f>
        <v>Mejorar la relación costo-beneficio de la operación, a partir del diseño e implementación de un modelo que integre las etapas de recaudo, liquidación, reconocimiento y giro de los recursos administrados para el sector salud</v>
      </c>
      <c r="C143" s="100" t="str">
        <f>+'PAIA + Seguimiento'!F151</f>
        <v>Optimización de la operación de los procesos de liquidación y reconocimiento de los recursos de salud</v>
      </c>
      <c r="D143" s="100" t="str">
        <f>+'PAIA + Seguimiento'!G151</f>
        <v xml:space="preserve"> Proceso de liquidación y giro de la prima implementado</v>
      </c>
      <c r="E143" s="100" t="str">
        <f>+'PAIA + Seguimiento'!I151</f>
        <v>Implementar el proceso de liquidación y giro de la prima</v>
      </c>
      <c r="F143" s="100" t="str">
        <f>+'PAIA + Seguimiento'!K151</f>
        <v>Ordenaciones de gasto de primas derivadas de los accidentes de tránsito de vehículos sin SOAT</v>
      </c>
      <c r="G143" s="101">
        <f>+'PAIA + Seguimiento'!N151</f>
        <v>43952</v>
      </c>
      <c r="H143" s="101">
        <f>+'PAIA + Seguimiento'!O151</f>
        <v>44196</v>
      </c>
      <c r="I143" s="102">
        <f t="shared" si="21"/>
        <v>12</v>
      </c>
      <c r="J143" s="103">
        <f>+'PAIA + Seguimiento'!P151</f>
        <v>0</v>
      </c>
      <c r="K143" s="102">
        <f>+'PAIA + Seguimiento'!R151</f>
        <v>100</v>
      </c>
      <c r="L143" s="102" t="str">
        <f>+'PAIA + Seguimiento'!AZ151</f>
        <v>Dirección de Otras Prestaciones</v>
      </c>
      <c r="M143" s="102">
        <f t="shared" si="22"/>
        <v>0</v>
      </c>
      <c r="N143" s="100" t="str">
        <f>+'PAIA + Seguimiento'!BC151</f>
        <v>Nueva</v>
      </c>
      <c r="O143" s="100">
        <f>+'PAIA + Seguimiento'!BD151</f>
        <v>0</v>
      </c>
      <c r="P143" s="100" t="str">
        <f>+'PAIA + Seguimiento'!BH151</f>
        <v>No programado</v>
      </c>
      <c r="Q143" s="100" t="str">
        <f t="shared" si="23"/>
        <v>No</v>
      </c>
      <c r="R143" s="100" t="str">
        <f t="shared" si="24"/>
        <v/>
      </c>
      <c r="S143" s="100">
        <f>+'PAIA + Seguimiento'!BI151</f>
        <v>0</v>
      </c>
      <c r="T143" s="100">
        <f>+'PAIA + Seguimiento'!BJ151</f>
        <v>0</v>
      </c>
      <c r="U143" s="100">
        <f>+'PAIA + Seguimiento'!BL151</f>
        <v>0</v>
      </c>
      <c r="V143" s="100" t="str">
        <f>+'PAIA + Seguimiento'!BM151</f>
        <v>Programado</v>
      </c>
      <c r="W143" s="100" t="str">
        <f t="shared" si="25"/>
        <v>No</v>
      </c>
      <c r="X143" s="100" t="str">
        <f t="shared" si="26"/>
        <v/>
      </c>
      <c r="Y143" s="100">
        <f>+'PAIA + Seguimiento'!BN151</f>
        <v>0</v>
      </c>
      <c r="Z143" s="100">
        <f>+'PAIA + Seguimiento'!BO151</f>
        <v>0</v>
      </c>
      <c r="AA143" s="100">
        <f>+'PAIA + Seguimiento'!BQ151</f>
        <v>0</v>
      </c>
      <c r="AB143" s="100" t="str">
        <f>+'PAIA + Seguimiento'!BR151</f>
        <v>Programado</v>
      </c>
      <c r="AC143" s="100" t="str">
        <f t="shared" si="27"/>
        <v>No</v>
      </c>
      <c r="AD143" s="100" t="str">
        <f t="shared" si="28"/>
        <v/>
      </c>
      <c r="AE143" s="100">
        <f>+'PAIA + Seguimiento'!BS151</f>
        <v>0</v>
      </c>
      <c r="AF143" s="100">
        <f>+'PAIA + Seguimiento'!BT151</f>
        <v>0</v>
      </c>
      <c r="AG143" s="100">
        <f>+'PAIA + Seguimiento'!BV151</f>
        <v>0</v>
      </c>
      <c r="AH143" s="100" t="str">
        <f>+'PAIA + Seguimiento'!BW151</f>
        <v>Programado</v>
      </c>
      <c r="AI143" s="100" t="str">
        <f t="shared" si="29"/>
        <v>Si</v>
      </c>
      <c r="AJ143" s="100">
        <f t="shared" si="30"/>
        <v>100</v>
      </c>
      <c r="AK143" s="100">
        <f>+'PAIA + Seguimiento'!BX151</f>
        <v>0</v>
      </c>
      <c r="AL143" s="100">
        <f>+'PAIA + Seguimiento'!BY151</f>
        <v>0</v>
      </c>
      <c r="AM143" s="100">
        <f>+'PAIA + Seguimiento'!CA151</f>
        <v>0</v>
      </c>
    </row>
    <row r="144" spans="1:39" x14ac:dyDescent="0.25">
      <c r="A144" s="100" t="str">
        <f>+'PAIA + Seguimiento'!B152</f>
        <v>Gestión Misional</v>
      </c>
      <c r="B144" s="100" t="str">
        <f>+'PAIA + Seguimiento'!D152</f>
        <v>Mejorar la relación costo-beneficio de la operación, a partir del diseño e implementación de un modelo que integre las etapas de recaudo, liquidación, reconocimiento y giro de los recursos administrados para el sector salud</v>
      </c>
      <c r="C144" s="100" t="str">
        <f>+'PAIA + Seguimiento'!F152</f>
        <v>Optimización de la operación de los procesos de liquidación y reconocimiento de los recursos de salud</v>
      </c>
      <c r="D144" s="100" t="str">
        <f>+'PAIA + Seguimiento'!G152</f>
        <v>Información entregada a MinSalud</v>
      </c>
      <c r="E144" s="100" t="str">
        <f>+'PAIA + Seguimiento'!I152</f>
        <v xml:space="preserve">Proporcionar la información a MinSalud </v>
      </c>
      <c r="F144" s="100" t="str">
        <f>+'PAIA + Seguimiento'!K152</f>
        <v xml:space="preserve">Información entregada a MinSalud </v>
      </c>
      <c r="G144" s="101">
        <f>+'PAIA + Seguimiento'!N152</f>
        <v>43862</v>
      </c>
      <c r="H144" s="101">
        <f>+'PAIA + Seguimiento'!O152</f>
        <v>44196</v>
      </c>
      <c r="I144" s="102">
        <f t="shared" si="21"/>
        <v>12</v>
      </c>
      <c r="J144" s="103">
        <f>+'PAIA + Seguimiento'!P152</f>
        <v>0</v>
      </c>
      <c r="K144" s="102">
        <f>+'PAIA + Seguimiento'!R152</f>
        <v>100</v>
      </c>
      <c r="L144" s="102" t="str">
        <f>+'PAIA + Seguimiento'!AZ152</f>
        <v>Dirección de Otras Prestaciones</v>
      </c>
      <c r="M144" s="102">
        <f t="shared" si="22"/>
        <v>0</v>
      </c>
      <c r="N144" s="100" t="str">
        <f>+'PAIA + Seguimiento'!BC152</f>
        <v>En desarrollo</v>
      </c>
      <c r="O144" s="100">
        <f>+'PAIA + Seguimiento'!BD152</f>
        <v>0</v>
      </c>
      <c r="P144" s="100" t="str">
        <f>+'PAIA + Seguimiento'!BH152</f>
        <v>Programado</v>
      </c>
      <c r="Q144" s="100" t="str">
        <f t="shared" si="23"/>
        <v>No</v>
      </c>
      <c r="R144" s="100" t="str">
        <f t="shared" si="24"/>
        <v/>
      </c>
      <c r="S144" s="100" t="str">
        <f>+'PAIA + Seguimiento'!BI152</f>
        <v>Reuniones con la Dirección de Beneficios, Costos y Tarifas, donde se entregó la información requerida, la cual se describe en el documento adjunto.
Se adjunta el borrador del análisis de la metodología, donde se especifica la información entregada.</v>
      </c>
      <c r="T144" s="100">
        <f>+'PAIA + Seguimiento'!BJ152</f>
        <v>0</v>
      </c>
      <c r="U144" s="100" t="str">
        <f>+'PAIA + Seguimiento'!BL152</f>
        <v>Punto 1 Resumen de análisis para metodología del cálculo de la prima para Artículo 106 - Borrador.pdf</v>
      </c>
      <c r="V144" s="100" t="str">
        <f>+'PAIA + Seguimiento'!BM152</f>
        <v>Programado</v>
      </c>
      <c r="W144" s="100" t="str">
        <f t="shared" si="25"/>
        <v>No</v>
      </c>
      <c r="X144" s="100" t="str">
        <f t="shared" si="26"/>
        <v/>
      </c>
      <c r="Y144" s="100">
        <f>+'PAIA + Seguimiento'!BN152</f>
        <v>0</v>
      </c>
      <c r="Z144" s="100">
        <f>+'PAIA + Seguimiento'!BO152</f>
        <v>0</v>
      </c>
      <c r="AA144" s="100">
        <f>+'PAIA + Seguimiento'!BQ152</f>
        <v>0</v>
      </c>
      <c r="AB144" s="100" t="str">
        <f>+'PAIA + Seguimiento'!BR152</f>
        <v>Programado</v>
      </c>
      <c r="AC144" s="100" t="str">
        <f t="shared" si="27"/>
        <v>No</v>
      </c>
      <c r="AD144" s="100" t="str">
        <f t="shared" si="28"/>
        <v/>
      </c>
      <c r="AE144" s="100">
        <f>+'PAIA + Seguimiento'!BS152</f>
        <v>0</v>
      </c>
      <c r="AF144" s="100">
        <f>+'PAIA + Seguimiento'!BT152</f>
        <v>0</v>
      </c>
      <c r="AG144" s="100">
        <f>+'PAIA + Seguimiento'!BV152</f>
        <v>0</v>
      </c>
      <c r="AH144" s="100" t="str">
        <f>+'PAIA + Seguimiento'!BW152</f>
        <v>Programado</v>
      </c>
      <c r="AI144" s="100" t="str">
        <f t="shared" si="29"/>
        <v>Si</v>
      </c>
      <c r="AJ144" s="100">
        <f t="shared" si="30"/>
        <v>100</v>
      </c>
      <c r="AK144" s="100">
        <f>+'PAIA + Seguimiento'!BX152</f>
        <v>0</v>
      </c>
      <c r="AL144" s="100">
        <f>+'PAIA + Seguimiento'!BY152</f>
        <v>0</v>
      </c>
      <c r="AM144" s="100">
        <f>+'PAIA + Seguimiento'!CA152</f>
        <v>0</v>
      </c>
    </row>
    <row r="145" spans="1:39" x14ac:dyDescent="0.25">
      <c r="A145" s="100" t="str">
        <f>+'PAIA + Seguimiento'!B153</f>
        <v>Gestión Misional</v>
      </c>
      <c r="B145" s="100" t="str">
        <f>+'PAIA + Seguimiento'!D153</f>
        <v>Mejorar la relación costo-beneficio de la operación, a partir del diseño e implementación de un modelo que integre las etapas de recaudo, liquidación, reconocimiento y giro de los recursos administrados para el sector salud</v>
      </c>
      <c r="C145" s="100" t="str">
        <f>+'PAIA + Seguimiento'!F153</f>
        <v>Optimización de la operación de los procesos de liquidación y reconocimiento de los recursos de salud</v>
      </c>
      <c r="D145" s="100" t="str">
        <f>+'PAIA + Seguimiento'!G153</f>
        <v>Participación en las mesas de trabajo programadas por el Minsalud</v>
      </c>
      <c r="E145" s="100" t="str">
        <f>+'PAIA + Seguimiento'!I153</f>
        <v>Participar en las mesas de trabajo programadas por el Minsalud</v>
      </c>
      <c r="F145" s="100" t="str">
        <f>+'PAIA + Seguimiento'!K153</f>
        <v>Actas de las mesas de trabajo
Listados de asistencia
Citaciones</v>
      </c>
      <c r="G145" s="101">
        <f>+'PAIA + Seguimiento'!N153</f>
        <v>43862</v>
      </c>
      <c r="H145" s="101">
        <f>+'PAIA + Seguimiento'!O153</f>
        <v>44196</v>
      </c>
      <c r="I145" s="102">
        <f t="shared" si="21"/>
        <v>12</v>
      </c>
      <c r="J145" s="103">
        <f>+'PAIA + Seguimiento'!P153</f>
        <v>0</v>
      </c>
      <c r="K145" s="102">
        <f>+'PAIA + Seguimiento'!R153</f>
        <v>100</v>
      </c>
      <c r="L145" s="102" t="str">
        <f>+'PAIA + Seguimiento'!AZ153</f>
        <v>Dirección de Otras Prestaciones</v>
      </c>
      <c r="M145" s="102">
        <f t="shared" si="22"/>
        <v>0</v>
      </c>
      <c r="N145" s="100" t="str">
        <f>+'PAIA + Seguimiento'!BC153</f>
        <v>En desarrollo</v>
      </c>
      <c r="O145" s="100">
        <f>+'PAIA + Seguimiento'!BD153</f>
        <v>0</v>
      </c>
      <c r="P145" s="100" t="str">
        <f>+'PAIA + Seguimiento'!BH153</f>
        <v>Programado</v>
      </c>
      <c r="Q145" s="100" t="str">
        <f t="shared" si="23"/>
        <v>No</v>
      </c>
      <c r="R145" s="100" t="str">
        <f t="shared" si="24"/>
        <v/>
      </c>
      <c r="S145" s="100" t="str">
        <f>+'PAIA + Seguimiento'!BI153</f>
        <v>Apoyo al MSPS en la construcción de los proyectos de la normativa necesaria para la reglamentación del Art. 106 Decreto Ley 2106 de 2019.
Se adjuntan los tres proyectos de Resolución trabajados.</v>
      </c>
      <c r="T145" s="100">
        <f>+'PAIA + Seguimiento'!BJ153</f>
        <v>0</v>
      </c>
      <c r="U145" s="100" t="str">
        <f>+'PAIA + Seguimiento'!BL153</f>
        <v>Punto 2  Proyecto de resolución-Liquidación No SOAT V1.docx
Punto 2  Proyecto de Resolucion Reingieniería reclamaciones.docx
Punto 2 Resolución Monitoreo No SOAT.docx</v>
      </c>
      <c r="V145" s="100" t="str">
        <f>+'PAIA + Seguimiento'!BM153</f>
        <v>Programado</v>
      </c>
      <c r="W145" s="100" t="str">
        <f t="shared" si="25"/>
        <v>No</v>
      </c>
      <c r="X145" s="100" t="str">
        <f t="shared" si="26"/>
        <v/>
      </c>
      <c r="Y145" s="100">
        <f>+'PAIA + Seguimiento'!BN153</f>
        <v>0</v>
      </c>
      <c r="Z145" s="100">
        <f>+'PAIA + Seguimiento'!BO153</f>
        <v>0</v>
      </c>
      <c r="AA145" s="100">
        <f>+'PAIA + Seguimiento'!BQ153</f>
        <v>0</v>
      </c>
      <c r="AB145" s="100" t="str">
        <f>+'PAIA + Seguimiento'!BR153</f>
        <v>Programado</v>
      </c>
      <c r="AC145" s="100" t="str">
        <f t="shared" si="27"/>
        <v>No</v>
      </c>
      <c r="AD145" s="100" t="str">
        <f t="shared" si="28"/>
        <v/>
      </c>
      <c r="AE145" s="100">
        <f>+'PAIA + Seguimiento'!BS153</f>
        <v>0</v>
      </c>
      <c r="AF145" s="100">
        <f>+'PAIA + Seguimiento'!BT153</f>
        <v>0</v>
      </c>
      <c r="AG145" s="100">
        <f>+'PAIA + Seguimiento'!BV153</f>
        <v>0</v>
      </c>
      <c r="AH145" s="100" t="str">
        <f>+'PAIA + Seguimiento'!BW153</f>
        <v>Programado</v>
      </c>
      <c r="AI145" s="100" t="str">
        <f t="shared" si="29"/>
        <v>Si</v>
      </c>
      <c r="AJ145" s="100">
        <f t="shared" si="30"/>
        <v>100</v>
      </c>
      <c r="AK145" s="100">
        <f>+'PAIA + Seguimiento'!BX153</f>
        <v>0</v>
      </c>
      <c r="AL145" s="100">
        <f>+'PAIA + Seguimiento'!BY153</f>
        <v>0</v>
      </c>
      <c r="AM145" s="100">
        <f>+'PAIA + Seguimiento'!CA153</f>
        <v>0</v>
      </c>
    </row>
    <row r="146" spans="1:39" x14ac:dyDescent="0.25">
      <c r="A146" s="100" t="str">
        <f>+'PAIA + Seguimiento'!B154</f>
        <v>Gestión Misional</v>
      </c>
      <c r="B146" s="100" t="str">
        <f>+'PAIA + Seguimiento'!D154</f>
        <v>Mejorar la relación costo-beneficio de la operación, a partir del diseño e implementación de un modelo que integre las etapas de recaudo, liquidación, reconocimiento y giro de los recursos administrados para el sector salud</v>
      </c>
      <c r="C146" s="100" t="str">
        <f>+'PAIA + Seguimiento'!F154</f>
        <v>Optimización de la operación de los procesos de liquidación y reconocimiento de los recursos de salud</v>
      </c>
      <c r="D146" s="100" t="str">
        <f>+'PAIA + Seguimiento'!G154</f>
        <v>Proceso de liquidación y giro de la prima documentado, aprobado y formalizado en el Sistema de Gestión Institucional</v>
      </c>
      <c r="E146" s="100" t="str">
        <f>+'PAIA + Seguimiento'!I154</f>
        <v xml:space="preserve">Elaborar y expedir acto administrativo de la ADRES con el proceso de liquidación y giro de la prima  </v>
      </c>
      <c r="F146" s="100" t="str">
        <f>+'PAIA + Seguimiento'!K154</f>
        <v>Acto Administrativo ADRES</v>
      </c>
      <c r="G146" s="101">
        <f>+'PAIA + Seguimiento'!N154</f>
        <v>43922</v>
      </c>
      <c r="H146" s="101">
        <f>+'PAIA + Seguimiento'!O154</f>
        <v>43951</v>
      </c>
      <c r="I146" s="102">
        <f t="shared" si="21"/>
        <v>4</v>
      </c>
      <c r="J146" s="103">
        <f>+'PAIA + Seguimiento'!P154</f>
        <v>0</v>
      </c>
      <c r="K146" s="102">
        <f>+'PAIA + Seguimiento'!R154</f>
        <v>50</v>
      </c>
      <c r="L146" s="102" t="str">
        <f>+'PAIA + Seguimiento'!AZ154</f>
        <v>Dirección de Otras Prestaciones</v>
      </c>
      <c r="M146" s="102">
        <f t="shared" si="22"/>
        <v>0</v>
      </c>
      <c r="N146" s="100" t="str">
        <f>+'PAIA + Seguimiento'!BC154</f>
        <v>Nueva</v>
      </c>
      <c r="O146" s="100">
        <f>+'PAIA + Seguimiento'!BD154</f>
        <v>0</v>
      </c>
      <c r="P146" s="100" t="str">
        <f>+'PAIA + Seguimiento'!BH154</f>
        <v>No programado</v>
      </c>
      <c r="Q146" s="100" t="str">
        <f t="shared" si="23"/>
        <v>No</v>
      </c>
      <c r="R146" s="100" t="str">
        <f t="shared" si="24"/>
        <v/>
      </c>
      <c r="S146" s="100">
        <f>+'PAIA + Seguimiento'!BI154</f>
        <v>0</v>
      </c>
      <c r="T146" s="100">
        <f>+'PAIA + Seguimiento'!BJ154</f>
        <v>0</v>
      </c>
      <c r="U146" s="100">
        <f>+'PAIA + Seguimiento'!BL154</f>
        <v>0</v>
      </c>
      <c r="V146" s="100" t="str">
        <f>+'PAIA + Seguimiento'!BM154</f>
        <v>Programado</v>
      </c>
      <c r="W146" s="100" t="str">
        <f t="shared" si="25"/>
        <v>Si</v>
      </c>
      <c r="X146" s="100">
        <f t="shared" si="26"/>
        <v>50</v>
      </c>
      <c r="Y146" s="100">
        <f>+'PAIA + Seguimiento'!BN154</f>
        <v>0</v>
      </c>
      <c r="Z146" s="100">
        <f>+'PAIA + Seguimiento'!BO154</f>
        <v>0</v>
      </c>
      <c r="AA146" s="100">
        <f>+'PAIA + Seguimiento'!BQ154</f>
        <v>0</v>
      </c>
      <c r="AB146" s="100" t="str">
        <f>+'PAIA + Seguimiento'!BR154</f>
        <v>No programado</v>
      </c>
      <c r="AC146" s="100" t="str">
        <f t="shared" si="27"/>
        <v>No</v>
      </c>
      <c r="AD146" s="100" t="str">
        <f t="shared" si="28"/>
        <v/>
      </c>
      <c r="AE146" s="100">
        <f>+'PAIA + Seguimiento'!BS154</f>
        <v>0</v>
      </c>
      <c r="AF146" s="100">
        <f>+'PAIA + Seguimiento'!BT154</f>
        <v>0</v>
      </c>
      <c r="AG146" s="100">
        <f>+'PAIA + Seguimiento'!BV154</f>
        <v>0</v>
      </c>
      <c r="AH146" s="100" t="str">
        <f>+'PAIA + Seguimiento'!BW154</f>
        <v>No programado</v>
      </c>
      <c r="AI146" s="100" t="str">
        <f t="shared" si="29"/>
        <v>No</v>
      </c>
      <c r="AJ146" s="100" t="str">
        <f t="shared" si="30"/>
        <v/>
      </c>
      <c r="AK146" s="100">
        <f>+'PAIA + Seguimiento'!BX154</f>
        <v>0</v>
      </c>
      <c r="AL146" s="100">
        <f>+'PAIA + Seguimiento'!BY154</f>
        <v>0</v>
      </c>
      <c r="AM146" s="100">
        <f>+'PAIA + Seguimiento'!CA154</f>
        <v>0</v>
      </c>
    </row>
    <row r="147" spans="1:39" x14ac:dyDescent="0.25">
      <c r="A147" s="100" t="str">
        <f>+'PAIA + Seguimiento'!B155</f>
        <v>Gestión Misional</v>
      </c>
      <c r="B147" s="100" t="str">
        <f>+'PAIA + Seguimiento'!D155</f>
        <v>Mejorar la relación costo-beneficio de la operación, a partir del diseño e implementación de un modelo que integre las etapas de recaudo, liquidación, reconocimiento y giro de los recursos administrados para el sector salud</v>
      </c>
      <c r="C147" s="100" t="str">
        <f>+'PAIA + Seguimiento'!F155</f>
        <v>Optimización de la operación de los procesos de liquidación y reconocimiento de los recursos de salud</v>
      </c>
      <c r="D147" s="100" t="str">
        <f>+'PAIA + Seguimiento'!G155</f>
        <v>Proceso de liquidación y giro de la prima documentado, aprobado y formalizado en el Sistema de Gestión Institucional</v>
      </c>
      <c r="E147" s="100" t="str">
        <f>+'PAIA + Seguimiento'!I155</f>
        <v>Establecer y documentar el proceso de liquidación y giro de la prima</v>
      </c>
      <c r="F147" s="100" t="str">
        <f>+'PAIA + Seguimiento'!K155</f>
        <v>Proceso documentado, aprobado y formalizado en el SIGI</v>
      </c>
      <c r="G147" s="101">
        <f>+'PAIA + Seguimiento'!N155</f>
        <v>43922</v>
      </c>
      <c r="H147" s="101">
        <f>+'PAIA + Seguimiento'!O155</f>
        <v>43951</v>
      </c>
      <c r="I147" s="102">
        <f t="shared" si="21"/>
        <v>4</v>
      </c>
      <c r="J147" s="103">
        <f>+'PAIA + Seguimiento'!P155</f>
        <v>0</v>
      </c>
      <c r="K147" s="102">
        <f>+'PAIA + Seguimiento'!R155</f>
        <v>50</v>
      </c>
      <c r="L147" s="102" t="str">
        <f>+'PAIA + Seguimiento'!AZ155</f>
        <v>Dirección de Otras Prestaciones</v>
      </c>
      <c r="M147" s="102">
        <f t="shared" si="22"/>
        <v>0</v>
      </c>
      <c r="N147" s="100" t="str">
        <f>+'PAIA + Seguimiento'!BC155</f>
        <v>Nueva</v>
      </c>
      <c r="O147" s="100">
        <f>+'PAIA + Seguimiento'!BD155</f>
        <v>0</v>
      </c>
      <c r="P147" s="100" t="str">
        <f>+'PAIA + Seguimiento'!BH155</f>
        <v>No programado</v>
      </c>
      <c r="Q147" s="100" t="str">
        <f t="shared" si="23"/>
        <v>No</v>
      </c>
      <c r="R147" s="100" t="str">
        <f t="shared" si="24"/>
        <v/>
      </c>
      <c r="S147" s="100">
        <f>+'PAIA + Seguimiento'!BI155</f>
        <v>0</v>
      </c>
      <c r="T147" s="100">
        <f>+'PAIA + Seguimiento'!BJ155</f>
        <v>0</v>
      </c>
      <c r="U147" s="100">
        <f>+'PAIA + Seguimiento'!BL155</f>
        <v>0</v>
      </c>
      <c r="V147" s="100" t="str">
        <f>+'PAIA + Seguimiento'!BM155</f>
        <v>Programado</v>
      </c>
      <c r="W147" s="100" t="str">
        <f t="shared" si="25"/>
        <v>Si</v>
      </c>
      <c r="X147" s="100">
        <f t="shared" si="26"/>
        <v>50</v>
      </c>
      <c r="Y147" s="100">
        <f>+'PAIA + Seguimiento'!BN155</f>
        <v>0</v>
      </c>
      <c r="Z147" s="100">
        <f>+'PAIA + Seguimiento'!BO155</f>
        <v>0</v>
      </c>
      <c r="AA147" s="100">
        <f>+'PAIA + Seguimiento'!BQ155</f>
        <v>0</v>
      </c>
      <c r="AB147" s="100" t="str">
        <f>+'PAIA + Seguimiento'!BR155</f>
        <v>No programado</v>
      </c>
      <c r="AC147" s="100" t="str">
        <f t="shared" si="27"/>
        <v>No</v>
      </c>
      <c r="AD147" s="100" t="str">
        <f t="shared" si="28"/>
        <v/>
      </c>
      <c r="AE147" s="100">
        <f>+'PAIA + Seguimiento'!BS155</f>
        <v>0</v>
      </c>
      <c r="AF147" s="100">
        <f>+'PAIA + Seguimiento'!BT155</f>
        <v>0</v>
      </c>
      <c r="AG147" s="100">
        <f>+'PAIA + Seguimiento'!BV155</f>
        <v>0</v>
      </c>
      <c r="AH147" s="100" t="str">
        <f>+'PAIA + Seguimiento'!BW155</f>
        <v>No programado</v>
      </c>
      <c r="AI147" s="100" t="str">
        <f t="shared" si="29"/>
        <v>No</v>
      </c>
      <c r="AJ147" s="100" t="str">
        <f t="shared" si="30"/>
        <v/>
      </c>
      <c r="AK147" s="100">
        <f>+'PAIA + Seguimiento'!BX155</f>
        <v>0</v>
      </c>
      <c r="AL147" s="100">
        <f>+'PAIA + Seguimiento'!BY155</f>
        <v>0</v>
      </c>
      <c r="AM147" s="100">
        <f>+'PAIA + Seguimiento'!CA155</f>
        <v>0</v>
      </c>
    </row>
    <row r="148" spans="1:39" x14ac:dyDescent="0.25">
      <c r="A148" s="100" t="str">
        <f>+'PAIA + Seguimiento'!B156</f>
        <v>Gestión Misional</v>
      </c>
      <c r="B148" s="100" t="str">
        <f>+'PAIA + Seguimiento'!D156</f>
        <v>Mejorar la relación costo-beneficio de la operación, a partir del diseño e implementación de un modelo que integre las etapas de recaudo, liquidación, reconocimiento y giro de los recursos administrados para el sector salud</v>
      </c>
      <c r="C148" s="100" t="str">
        <f>+'PAIA + Seguimiento'!F156</f>
        <v>Optimización de la operación de los procesos de liquidación y reconocimiento de los recursos de salud</v>
      </c>
      <c r="D148" s="100" t="str">
        <f>+'PAIA + Seguimiento'!G156</f>
        <v>Proceso de verificación, control y pago de las reclamaciones documentado, formalizado en el Sistema Integrado de Gestión Institucional y optimizado;</v>
      </c>
      <c r="E148" s="100" t="str">
        <f>+'PAIA + Seguimiento'!I156</f>
        <v>Establecer y documentar el proceso  de verificación, control y pago de las reclamaciones</v>
      </c>
      <c r="F148" s="100" t="str">
        <f>+'PAIA + Seguimiento'!K156</f>
        <v>Proceso documentado, aprobado, publicado y formalizado en el SIGI</v>
      </c>
      <c r="G148" s="101">
        <f>+'PAIA + Seguimiento'!N156</f>
        <v>43922</v>
      </c>
      <c r="H148" s="101">
        <f>+'PAIA + Seguimiento'!O156</f>
        <v>44012</v>
      </c>
      <c r="I148" s="102">
        <f t="shared" si="21"/>
        <v>6</v>
      </c>
      <c r="J148" s="103">
        <f>+'PAIA + Seguimiento'!P156</f>
        <v>0</v>
      </c>
      <c r="K148" s="102">
        <f>+'PAIA + Seguimiento'!R156</f>
        <v>100</v>
      </c>
      <c r="L148" s="102" t="str">
        <f>+'PAIA + Seguimiento'!AZ156</f>
        <v>Dirección de Otras Prestaciones</v>
      </c>
      <c r="M148" s="102">
        <f t="shared" si="22"/>
        <v>0</v>
      </c>
      <c r="N148" s="100" t="str">
        <f>+'PAIA + Seguimiento'!BC156</f>
        <v>Nueva</v>
      </c>
      <c r="O148" s="100">
        <f>+'PAIA + Seguimiento'!BD156</f>
        <v>0</v>
      </c>
      <c r="P148" s="100" t="str">
        <f>+'PAIA + Seguimiento'!BH156</f>
        <v>No programado</v>
      </c>
      <c r="Q148" s="100" t="str">
        <f t="shared" si="23"/>
        <v>No</v>
      </c>
      <c r="R148" s="100" t="str">
        <f t="shared" si="24"/>
        <v/>
      </c>
      <c r="S148" s="100">
        <f>+'PAIA + Seguimiento'!BI156</f>
        <v>0</v>
      </c>
      <c r="T148" s="100">
        <f>+'PAIA + Seguimiento'!BJ156</f>
        <v>0</v>
      </c>
      <c r="U148" s="100">
        <f>+'PAIA + Seguimiento'!BL156</f>
        <v>0</v>
      </c>
      <c r="V148" s="100" t="str">
        <f>+'PAIA + Seguimiento'!BM156</f>
        <v>Programado</v>
      </c>
      <c r="W148" s="100" t="str">
        <f t="shared" si="25"/>
        <v>Si</v>
      </c>
      <c r="X148" s="100">
        <f t="shared" si="26"/>
        <v>100</v>
      </c>
      <c r="Y148" s="100">
        <f>+'PAIA + Seguimiento'!BN156</f>
        <v>0</v>
      </c>
      <c r="Z148" s="100">
        <f>+'PAIA + Seguimiento'!BO156</f>
        <v>0</v>
      </c>
      <c r="AA148" s="100">
        <f>+'PAIA + Seguimiento'!BQ156</f>
        <v>0</v>
      </c>
      <c r="AB148" s="100" t="str">
        <f>+'PAIA + Seguimiento'!BR156</f>
        <v>No programado</v>
      </c>
      <c r="AC148" s="100" t="str">
        <f t="shared" si="27"/>
        <v>No</v>
      </c>
      <c r="AD148" s="100" t="str">
        <f t="shared" si="28"/>
        <v/>
      </c>
      <c r="AE148" s="100">
        <f>+'PAIA + Seguimiento'!BS156</f>
        <v>0</v>
      </c>
      <c r="AF148" s="100">
        <f>+'PAIA + Seguimiento'!BT156</f>
        <v>0</v>
      </c>
      <c r="AG148" s="100">
        <f>+'PAIA + Seguimiento'!BV156</f>
        <v>0</v>
      </c>
      <c r="AH148" s="100" t="str">
        <f>+'PAIA + Seguimiento'!BW156</f>
        <v>No programado</v>
      </c>
      <c r="AI148" s="100" t="str">
        <f t="shared" si="29"/>
        <v>No</v>
      </c>
      <c r="AJ148" s="100" t="str">
        <f t="shared" si="30"/>
        <v/>
      </c>
      <c r="AK148" s="100">
        <f>+'PAIA + Seguimiento'!BX156</f>
        <v>0</v>
      </c>
      <c r="AL148" s="100">
        <f>+'PAIA + Seguimiento'!BY156</f>
        <v>0</v>
      </c>
      <c r="AM148" s="100">
        <f>+'PAIA + Seguimiento'!CA156</f>
        <v>0</v>
      </c>
    </row>
    <row r="149" spans="1:39" x14ac:dyDescent="0.25">
      <c r="A149" s="100" t="str">
        <f>+'PAIA + Seguimiento'!B157</f>
        <v>Gestión Misional</v>
      </c>
      <c r="B149" s="100" t="str">
        <f>+'PAIA + Seguimiento'!D157</f>
        <v>Mejorar la relación costo-beneficio de la operación, a partir del diseño e implementación de un modelo que integre las etapas de recaudo, liquidación, reconocimiento y giro de los recursos administrados para el sector salud</v>
      </c>
      <c r="C149" s="100" t="str">
        <f>+'PAIA + Seguimiento'!F157</f>
        <v>Optimización de la operación de los procesos de liquidación y reconocimiento de los recursos de salud</v>
      </c>
      <c r="D149" s="100" t="str">
        <f>+'PAIA + Seguimiento'!G157</f>
        <v>Proceso de verificación, control y pago de los recobros documentado, formalizado en el Sistema Integrado de Gestión Institucional y optimizado</v>
      </c>
      <c r="E149" s="100" t="str">
        <f>+'PAIA + Seguimiento'!I157</f>
        <v>Establecer y documentar el proceso  de verificación, control y pago de los recobros</v>
      </c>
      <c r="F149" s="100" t="str">
        <f>+'PAIA + Seguimiento'!K157</f>
        <v>Proceso documentado, aprobado, publicado y formalizado en el SIGI</v>
      </c>
      <c r="G149" s="101">
        <f>+'PAIA + Seguimiento'!N157</f>
        <v>43862</v>
      </c>
      <c r="H149" s="101">
        <f>+'PAIA + Seguimiento'!O157</f>
        <v>43921</v>
      </c>
      <c r="I149" s="102">
        <f t="shared" si="21"/>
        <v>3</v>
      </c>
      <c r="J149" s="103">
        <f>+'PAIA + Seguimiento'!P157</f>
        <v>0</v>
      </c>
      <c r="K149" s="102">
        <f>+'PAIA + Seguimiento'!R157</f>
        <v>100</v>
      </c>
      <c r="L149" s="102" t="str">
        <f>+'PAIA + Seguimiento'!AZ157</f>
        <v>Dirección de Otras Prestaciones</v>
      </c>
      <c r="M149" s="102">
        <f t="shared" si="22"/>
        <v>100</v>
      </c>
      <c r="N149" s="100" t="str">
        <f>+'PAIA + Seguimiento'!BC157</f>
        <v>Finalizada</v>
      </c>
      <c r="O149" s="100">
        <f>+'PAIA + Seguimiento'!BD157</f>
        <v>43894</v>
      </c>
      <c r="P149" s="100" t="str">
        <f>+'PAIA + Seguimiento'!BH157</f>
        <v>Programado</v>
      </c>
      <c r="Q149" s="100" t="str">
        <f t="shared" si="23"/>
        <v>Si</v>
      </c>
      <c r="R149" s="100">
        <f t="shared" si="24"/>
        <v>100</v>
      </c>
      <c r="S149" s="100" t="str">
        <f>+'PAIA + Seguimiento'!BI157</f>
        <v>El procedimiento se encuentra publicado en la página web de la ADRES.</v>
      </c>
      <c r="T149" s="100" t="str">
        <f>+'PAIA + Seguimiento'!BJ157</f>
        <v>El procedimiento se adelantó de manera normal.</v>
      </c>
      <c r="U149" s="100" t="str">
        <f>+'PAIA + Seguimiento'!BL157</f>
        <v>GERC-PR06_Verificación_y_control_primer_segmento_V01.pdf</v>
      </c>
      <c r="V149" s="100" t="str">
        <f>+'PAIA + Seguimiento'!BM157</f>
        <v>No programado</v>
      </c>
      <c r="W149" s="100" t="str">
        <f t="shared" si="25"/>
        <v>No</v>
      </c>
      <c r="X149" s="100" t="str">
        <f t="shared" si="26"/>
        <v/>
      </c>
      <c r="Y149" s="100">
        <f>+'PAIA + Seguimiento'!BN157</f>
        <v>0</v>
      </c>
      <c r="Z149" s="100">
        <f>+'PAIA + Seguimiento'!BO157</f>
        <v>0</v>
      </c>
      <c r="AA149" s="100">
        <f>+'PAIA + Seguimiento'!BQ157</f>
        <v>0</v>
      </c>
      <c r="AB149" s="100" t="str">
        <f>+'PAIA + Seguimiento'!BR157</f>
        <v>No programado</v>
      </c>
      <c r="AC149" s="100" t="str">
        <f t="shared" si="27"/>
        <v>No</v>
      </c>
      <c r="AD149" s="100" t="str">
        <f t="shared" si="28"/>
        <v/>
      </c>
      <c r="AE149" s="100">
        <f>+'PAIA + Seguimiento'!BS157</f>
        <v>0</v>
      </c>
      <c r="AF149" s="100">
        <f>+'PAIA + Seguimiento'!BT157</f>
        <v>0</v>
      </c>
      <c r="AG149" s="100">
        <f>+'PAIA + Seguimiento'!BV157</f>
        <v>0</v>
      </c>
      <c r="AH149" s="100" t="str">
        <f>+'PAIA + Seguimiento'!BW157</f>
        <v>No programado</v>
      </c>
      <c r="AI149" s="100" t="str">
        <f t="shared" si="29"/>
        <v>No</v>
      </c>
      <c r="AJ149" s="100" t="str">
        <f t="shared" si="30"/>
        <v/>
      </c>
      <c r="AK149" s="100">
        <f>+'PAIA + Seguimiento'!BX157</f>
        <v>0</v>
      </c>
      <c r="AL149" s="100">
        <f>+'PAIA + Seguimiento'!BY157</f>
        <v>0</v>
      </c>
      <c r="AM149" s="100">
        <f>+'PAIA + Seguimiento'!CA157</f>
        <v>0</v>
      </c>
    </row>
    <row r="150" spans="1:39" x14ac:dyDescent="0.25">
      <c r="A150" s="100" t="str">
        <f>+'PAIA + Seguimiento'!B158</f>
        <v>Gestión Misional</v>
      </c>
      <c r="B150" s="100" t="str">
        <f>+'PAIA + Seguimiento'!D158</f>
        <v>Mejorar la relación costo-beneficio de la operación, a partir del diseño e implementación de un modelo que integre las etapas de recaudo, liquidación, reconocimiento y giro de los recursos administrados para el sector salud</v>
      </c>
      <c r="C150" s="100" t="str">
        <f>+'PAIA + Seguimiento'!F158</f>
        <v>Optimización de la operación de los procesos de liquidación y reconocimiento de los recursos de salud</v>
      </c>
      <c r="D150" s="100" t="str">
        <f>+'PAIA + Seguimiento'!G158</f>
        <v xml:space="preserve">Proceso de verificación, control y pago de reclamaciones implementado y optimizado </v>
      </c>
      <c r="E150" s="100" t="str">
        <f>+'PAIA + Seguimiento'!I158</f>
        <v>Implementar el proceso verificación, control y pago de reclamaciones bajo las alternativas tecnicas y tecnologías de validaciones.</v>
      </c>
      <c r="F150" s="100" t="str">
        <f>+'PAIA + Seguimiento'!K158</f>
        <v>Paquetes tramitados bajo las alternativas tecnicas y tecnologías de validaciones.</v>
      </c>
      <c r="G150" s="101">
        <f>+'PAIA + Seguimiento'!N158</f>
        <v>44105</v>
      </c>
      <c r="H150" s="101">
        <f>+'PAIA + Seguimiento'!O158</f>
        <v>44196</v>
      </c>
      <c r="I150" s="102">
        <f t="shared" si="21"/>
        <v>12</v>
      </c>
      <c r="J150" s="103">
        <f>+'PAIA + Seguimiento'!P158</f>
        <v>0</v>
      </c>
      <c r="K150" s="102">
        <f>+'PAIA + Seguimiento'!R158</f>
        <v>100</v>
      </c>
      <c r="L150" s="102" t="str">
        <f>+'PAIA + Seguimiento'!AZ158</f>
        <v>Dirección de Otras Prestaciones</v>
      </c>
      <c r="M150" s="102">
        <f t="shared" si="22"/>
        <v>0</v>
      </c>
      <c r="N150" s="100" t="str">
        <f>+'PAIA + Seguimiento'!BC158</f>
        <v>Nueva</v>
      </c>
      <c r="O150" s="100">
        <f>+'PAIA + Seguimiento'!BD158</f>
        <v>0</v>
      </c>
      <c r="P150" s="100" t="str">
        <f>+'PAIA + Seguimiento'!BH158</f>
        <v>No programado</v>
      </c>
      <c r="Q150" s="100" t="str">
        <f t="shared" si="23"/>
        <v>No</v>
      </c>
      <c r="R150" s="100" t="str">
        <f t="shared" si="24"/>
        <v/>
      </c>
      <c r="S150" s="100">
        <f>+'PAIA + Seguimiento'!BI158</f>
        <v>0</v>
      </c>
      <c r="T150" s="100">
        <f>+'PAIA + Seguimiento'!BJ158</f>
        <v>0</v>
      </c>
      <c r="U150" s="100">
        <f>+'PAIA + Seguimiento'!BL158</f>
        <v>0</v>
      </c>
      <c r="V150" s="100" t="str">
        <f>+'PAIA + Seguimiento'!BM158</f>
        <v>No programado</v>
      </c>
      <c r="W150" s="100" t="str">
        <f t="shared" si="25"/>
        <v>No</v>
      </c>
      <c r="X150" s="100" t="str">
        <f t="shared" si="26"/>
        <v/>
      </c>
      <c r="Y150" s="100">
        <f>+'PAIA + Seguimiento'!BN158</f>
        <v>0</v>
      </c>
      <c r="Z150" s="100">
        <f>+'PAIA + Seguimiento'!BO158</f>
        <v>0</v>
      </c>
      <c r="AA150" s="100">
        <f>+'PAIA + Seguimiento'!BQ158</f>
        <v>0</v>
      </c>
      <c r="AB150" s="100" t="str">
        <f>+'PAIA + Seguimiento'!BR158</f>
        <v>No programado</v>
      </c>
      <c r="AC150" s="100" t="str">
        <f t="shared" si="27"/>
        <v>No</v>
      </c>
      <c r="AD150" s="100" t="str">
        <f t="shared" si="28"/>
        <v/>
      </c>
      <c r="AE150" s="100">
        <f>+'PAIA + Seguimiento'!BS158</f>
        <v>0</v>
      </c>
      <c r="AF150" s="100">
        <f>+'PAIA + Seguimiento'!BT158</f>
        <v>0</v>
      </c>
      <c r="AG150" s="100">
        <f>+'PAIA + Seguimiento'!BV158</f>
        <v>0</v>
      </c>
      <c r="AH150" s="100" t="str">
        <f>+'PAIA + Seguimiento'!BW158</f>
        <v>Programado</v>
      </c>
      <c r="AI150" s="100" t="str">
        <f t="shared" si="29"/>
        <v>Si</v>
      </c>
      <c r="AJ150" s="100">
        <f t="shared" si="30"/>
        <v>100</v>
      </c>
      <c r="AK150" s="100">
        <f>+'PAIA + Seguimiento'!BX158</f>
        <v>0</v>
      </c>
      <c r="AL150" s="100">
        <f>+'PAIA + Seguimiento'!BY158</f>
        <v>0</v>
      </c>
      <c r="AM150" s="100">
        <f>+'PAIA + Seguimiento'!CA158</f>
        <v>0</v>
      </c>
    </row>
    <row r="151" spans="1:39" x14ac:dyDescent="0.25">
      <c r="A151" s="100" t="str">
        <f>+'PAIA + Seguimiento'!B159</f>
        <v>Gestión Misional</v>
      </c>
      <c r="B151" s="100" t="str">
        <f>+'PAIA + Seguimiento'!D159</f>
        <v>Mejorar la relación costo-beneficio de la operación, a partir del diseño e implementación de un modelo que integre las etapas de recaudo, liquidación, reconocimiento y giro de los recursos administrados para el sector salud</v>
      </c>
      <c r="C151" s="100" t="str">
        <f>+'PAIA + Seguimiento'!F159</f>
        <v>Optimización de la operación de los procesos de liquidación y reconocimiento de los recursos de salud</v>
      </c>
      <c r="D151" s="100" t="str">
        <f>+'PAIA + Seguimiento'!G159</f>
        <v>Propuesta de  requerimiento a la DGTIC para automatizar las reglas de validación y aplicarlas en el proceso de auditoría integral de las reclamaciones de personas juridicas.</v>
      </c>
      <c r="E151" s="100" t="str">
        <f>+'PAIA + Seguimiento'!I159</f>
        <v>Realizar el requerimiento a la DGTIC paraautomatizar las reglas de validación.</v>
      </c>
      <c r="F151" s="100" t="str">
        <f>+'PAIA + Seguimiento'!K159</f>
        <v xml:space="preserve">Documento de requerimiento tecnológico enviado a la DGTIC </v>
      </c>
      <c r="G151" s="101">
        <f>+'PAIA + Seguimiento'!N159</f>
        <v>43922</v>
      </c>
      <c r="H151" s="101">
        <f>+'PAIA + Seguimiento'!O159</f>
        <v>44012</v>
      </c>
      <c r="I151" s="102">
        <f t="shared" si="21"/>
        <v>6</v>
      </c>
      <c r="J151" s="103">
        <f>+'PAIA + Seguimiento'!P159</f>
        <v>0</v>
      </c>
      <c r="K151" s="102">
        <f>+'PAIA + Seguimiento'!R159</f>
        <v>50</v>
      </c>
      <c r="L151" s="102" t="str">
        <f>+'PAIA + Seguimiento'!AZ159</f>
        <v>Dirección de Tecnologías de Información y Comunicaciones</v>
      </c>
      <c r="M151" s="102">
        <f t="shared" si="22"/>
        <v>0</v>
      </c>
      <c r="N151" s="100" t="str">
        <f>+'PAIA + Seguimiento'!BC159</f>
        <v>Nueva</v>
      </c>
      <c r="O151" s="100">
        <f>+'PAIA + Seguimiento'!BD159</f>
        <v>0</v>
      </c>
      <c r="P151" s="100" t="str">
        <f>+'PAIA + Seguimiento'!BH159</f>
        <v>No programado</v>
      </c>
      <c r="Q151" s="100" t="str">
        <f t="shared" si="23"/>
        <v>No</v>
      </c>
      <c r="R151" s="100" t="str">
        <f t="shared" si="24"/>
        <v/>
      </c>
      <c r="S151" s="100">
        <f>+'PAIA + Seguimiento'!BI159</f>
        <v>0</v>
      </c>
      <c r="T151" s="100">
        <f>+'PAIA + Seguimiento'!BJ159</f>
        <v>0</v>
      </c>
      <c r="U151" s="100">
        <f>+'PAIA + Seguimiento'!BL159</f>
        <v>0</v>
      </c>
      <c r="V151" s="100" t="str">
        <f>+'PAIA + Seguimiento'!BM159</f>
        <v>Programado</v>
      </c>
      <c r="W151" s="100" t="str">
        <f t="shared" si="25"/>
        <v>Si</v>
      </c>
      <c r="X151" s="100">
        <f t="shared" si="26"/>
        <v>50</v>
      </c>
      <c r="Y151" s="100">
        <f>+'PAIA + Seguimiento'!BN159</f>
        <v>0</v>
      </c>
      <c r="Z151" s="100">
        <f>+'PAIA + Seguimiento'!BO159</f>
        <v>0</v>
      </c>
      <c r="AA151" s="100">
        <f>+'PAIA + Seguimiento'!BQ159</f>
        <v>0</v>
      </c>
      <c r="AB151" s="100" t="str">
        <f>+'PAIA + Seguimiento'!BR159</f>
        <v>No programado</v>
      </c>
      <c r="AC151" s="100" t="str">
        <f t="shared" si="27"/>
        <v>No</v>
      </c>
      <c r="AD151" s="100" t="str">
        <f t="shared" si="28"/>
        <v/>
      </c>
      <c r="AE151" s="100">
        <f>+'PAIA + Seguimiento'!BS159</f>
        <v>0</v>
      </c>
      <c r="AF151" s="100">
        <f>+'PAIA + Seguimiento'!BT159</f>
        <v>0</v>
      </c>
      <c r="AG151" s="100">
        <f>+'PAIA + Seguimiento'!BV159</f>
        <v>0</v>
      </c>
      <c r="AH151" s="100" t="str">
        <f>+'PAIA + Seguimiento'!BW159</f>
        <v>No programado</v>
      </c>
      <c r="AI151" s="100" t="str">
        <f t="shared" si="29"/>
        <v>No</v>
      </c>
      <c r="AJ151" s="100" t="str">
        <f t="shared" si="30"/>
        <v/>
      </c>
      <c r="AK151" s="100">
        <f>+'PAIA + Seguimiento'!BX159</f>
        <v>0</v>
      </c>
      <c r="AL151" s="100">
        <f>+'PAIA + Seguimiento'!BY159</f>
        <v>0</v>
      </c>
      <c r="AM151" s="100">
        <f>+'PAIA + Seguimiento'!CA159</f>
        <v>0</v>
      </c>
    </row>
    <row r="152" spans="1:39" x14ac:dyDescent="0.25">
      <c r="A152" s="100" t="str">
        <f>+'PAIA + Seguimiento'!B160</f>
        <v>Gestión Misional</v>
      </c>
      <c r="B152" s="100" t="str">
        <f>+'PAIA + Seguimiento'!D160</f>
        <v>Mejorar la relación costo-beneficio de la operación, a partir del diseño e implementación de un modelo que integre las etapas de recaudo, liquidación, reconocimiento y giro de los recursos administrados para el sector salud</v>
      </c>
      <c r="C152" s="100" t="str">
        <f>+'PAIA + Seguimiento'!F160</f>
        <v>Optimización de la operación de los procesos de liquidación y reconocimiento de los recursos de salud</v>
      </c>
      <c r="D152" s="100" t="str">
        <f>+'PAIA + Seguimiento'!G160</f>
        <v>Proyecto de acto administrativo de la ADRES con el procedimiento de verificación, control y pago de reclamaciones</v>
      </c>
      <c r="E152" s="100" t="str">
        <f>+'PAIA + Seguimiento'!I160</f>
        <v>Elaborar el proyecto del acto administrativo con el procedimiento de verificación, control y pago de reclamaciones y presentarlo al Minsalud para aprobación</v>
      </c>
      <c r="F152" s="100" t="str">
        <f>+'PAIA + Seguimiento'!K160</f>
        <v>Proyecto del acto administrativo presentado al Minsalud.
Lista de asistencia, acta o correo electrónico que evidencie dicha presentación
Acto administrativo expedido (si el Minsalud aprueba y otorga las facultades a la ADRES)</v>
      </c>
      <c r="G152" s="101">
        <f>+'PAIA + Seguimiento'!N160</f>
        <v>43862</v>
      </c>
      <c r="H152" s="101">
        <f>+'PAIA + Seguimiento'!O160</f>
        <v>43921</v>
      </c>
      <c r="I152" s="102">
        <f t="shared" ref="I152:I193" si="31">MONTH(H152)</f>
        <v>3</v>
      </c>
      <c r="J152" s="103">
        <f>+'PAIA + Seguimiento'!P160</f>
        <v>0</v>
      </c>
      <c r="K152" s="102">
        <f>+'PAIA + Seguimiento'!R160</f>
        <v>100</v>
      </c>
      <c r="L152" s="102" t="str">
        <f>+'PAIA + Seguimiento'!AZ160</f>
        <v>Dirección de Otras Prestaciones</v>
      </c>
      <c r="M152" s="102">
        <f t="shared" ref="M152:M193" si="32">+IF(N152="Finalizada",K152,0)</f>
        <v>100</v>
      </c>
      <c r="N152" s="100" t="str">
        <f>+'PAIA + Seguimiento'!BC160</f>
        <v>Finalizada</v>
      </c>
      <c r="O152" s="100">
        <f>+'PAIA + Seguimiento'!BD160</f>
        <v>43905</v>
      </c>
      <c r="P152" s="100" t="str">
        <f>+'PAIA + Seguimiento'!BH160</f>
        <v>Programado</v>
      </c>
      <c r="Q152" s="100" t="str">
        <f t="shared" ref="Q152:Q193" si="33">+IF(I152&lt;=3,"Si","No")</f>
        <v>Si</v>
      </c>
      <c r="R152" s="100">
        <f t="shared" ref="R152:R193" si="34">+IF(Q152="Si",K152,"")</f>
        <v>100</v>
      </c>
      <c r="S152" s="100" t="str">
        <f>+'PAIA + Seguimiento'!BI160</f>
        <v>ADRES remitió correo electrónico de fecha 15-03-2020 al MSPS, con el proyecto de Resolución para el cálculo de la prima, incluyendo en sus Artículos 21 y 22 consideraciones para las reclamaciones por servicios prestados antes del 01 de mayo de 2020.</v>
      </c>
      <c r="T152" s="100" t="str">
        <f>+'PAIA + Seguimiento'!BJ160</f>
        <v>Una vez el MSPS expida la Resolución otorgando facultades a la ADRES, ésta Administradora elaborará un Acto Administrativo propio.</v>
      </c>
      <c r="U152" s="100" t="str">
        <f>+'PAIA + Seguimiento'!BL160</f>
        <v>FW_ Reglamentación NO SOAT.msg
Reglamentación artículo 106 - Propuesta para Minsalud.docx</v>
      </c>
      <c r="V152" s="100" t="str">
        <f>+'PAIA + Seguimiento'!BM160</f>
        <v>No programado</v>
      </c>
      <c r="W152" s="100" t="str">
        <f t="shared" ref="W152:W193" si="35">+IF(AND(I152&gt;3,I152&lt;=6),"Si","No")</f>
        <v>No</v>
      </c>
      <c r="X152" s="100" t="str">
        <f t="shared" ref="X152:X193" si="36">+IF(W152="Si",K152,"")</f>
        <v/>
      </c>
      <c r="Y152" s="100">
        <f>+'PAIA + Seguimiento'!BN160</f>
        <v>0</v>
      </c>
      <c r="Z152" s="100">
        <f>+'PAIA + Seguimiento'!BO160</f>
        <v>0</v>
      </c>
      <c r="AA152" s="100">
        <f>+'PAIA + Seguimiento'!BQ160</f>
        <v>0</v>
      </c>
      <c r="AB152" s="100" t="str">
        <f>+'PAIA + Seguimiento'!BR160</f>
        <v>No programado</v>
      </c>
      <c r="AC152" s="100" t="str">
        <f t="shared" ref="AC152:AC193" si="37">+IF(AND(I152&gt;6,I152&lt;=9),"Si","No")</f>
        <v>No</v>
      </c>
      <c r="AD152" s="100" t="str">
        <f t="shared" ref="AD152:AD193" si="38">+IF(AC152="Si",K152,"")</f>
        <v/>
      </c>
      <c r="AE152" s="100">
        <f>+'PAIA + Seguimiento'!BS160</f>
        <v>0</v>
      </c>
      <c r="AF152" s="100">
        <f>+'PAIA + Seguimiento'!BT160</f>
        <v>0</v>
      </c>
      <c r="AG152" s="100">
        <f>+'PAIA + Seguimiento'!BV160</f>
        <v>0</v>
      </c>
      <c r="AH152" s="100" t="str">
        <f>+'PAIA + Seguimiento'!BW160</f>
        <v>No programado</v>
      </c>
      <c r="AI152" s="100" t="str">
        <f t="shared" ref="AI152:AI193" si="39">+IF(I152&gt;9,"Si","No")</f>
        <v>No</v>
      </c>
      <c r="AJ152" s="100" t="str">
        <f t="shared" ref="AJ152:AJ193" si="40">+IF(AI152="Si",K152,"")</f>
        <v/>
      </c>
      <c r="AK152" s="100">
        <f>+'PAIA + Seguimiento'!BX160</f>
        <v>0</v>
      </c>
      <c r="AL152" s="100">
        <f>+'PAIA + Seguimiento'!BY160</f>
        <v>0</v>
      </c>
      <c r="AM152" s="100">
        <f>+'PAIA + Seguimiento'!CA160</f>
        <v>0</v>
      </c>
    </row>
    <row r="153" spans="1:39" x14ac:dyDescent="0.25">
      <c r="A153" s="100" t="str">
        <f>+'PAIA + Seguimiento'!B161</f>
        <v>Gestión Misional</v>
      </c>
      <c r="B153" s="100" t="str">
        <f>+'PAIA + Seguimiento'!D161</f>
        <v>Mejorar la relación costo-beneficio de la operación, a partir del diseño e implementación de un modelo que integre las etapas de recaudo, liquidación, reconocimiento y giro de los recursos administrados para el sector salud</v>
      </c>
      <c r="C153" s="100" t="str">
        <f>+'PAIA + Seguimiento'!F161</f>
        <v>Optimización de la operación de los procesos de liquidación y reconocimiento de los recursos de salud</v>
      </c>
      <c r="D153" s="100" t="str">
        <f>+'PAIA + Seguimiento'!G161</f>
        <v>Requerimiento a la DGTIC para desarrollar el aplicativo que soporte el proceso de liquidación y giro de la prima</v>
      </c>
      <c r="E153" s="100" t="str">
        <f>+'PAIA + Seguimiento'!I161</f>
        <v xml:space="preserve">Realizar el requerimiento a la DGTIC para desarrollar el aplicativo </v>
      </c>
      <c r="F153" s="100" t="str">
        <f>+'PAIA + Seguimiento'!K161</f>
        <v xml:space="preserve">Documento de requerimiento tecnológico enviado a la DGTIC </v>
      </c>
      <c r="G153" s="101">
        <f>+'PAIA + Seguimiento'!N161</f>
        <v>43922</v>
      </c>
      <c r="H153" s="101">
        <f>+'PAIA + Seguimiento'!O161</f>
        <v>43951</v>
      </c>
      <c r="I153" s="102">
        <f t="shared" si="31"/>
        <v>4</v>
      </c>
      <c r="J153" s="103">
        <f>+'PAIA + Seguimiento'!P161</f>
        <v>0</v>
      </c>
      <c r="K153" s="102">
        <f>+'PAIA + Seguimiento'!R161</f>
        <v>50</v>
      </c>
      <c r="L153" s="102" t="str">
        <f>+'PAIA + Seguimiento'!AZ161</f>
        <v>Dirección de Otras Prestaciones</v>
      </c>
      <c r="M153" s="102">
        <f t="shared" si="32"/>
        <v>0</v>
      </c>
      <c r="N153" s="100" t="str">
        <f>+'PAIA + Seguimiento'!BC161</f>
        <v>Nueva</v>
      </c>
      <c r="O153" s="100">
        <f>+'PAIA + Seguimiento'!BD161</f>
        <v>0</v>
      </c>
      <c r="P153" s="100" t="str">
        <f>+'PAIA + Seguimiento'!BH161</f>
        <v>No programado</v>
      </c>
      <c r="Q153" s="100" t="str">
        <f t="shared" si="33"/>
        <v>No</v>
      </c>
      <c r="R153" s="100" t="str">
        <f t="shared" si="34"/>
        <v/>
      </c>
      <c r="S153" s="100">
        <f>+'PAIA + Seguimiento'!BI161</f>
        <v>0</v>
      </c>
      <c r="T153" s="100">
        <f>+'PAIA + Seguimiento'!BJ161</f>
        <v>0</v>
      </c>
      <c r="U153" s="100">
        <f>+'PAIA + Seguimiento'!BL161</f>
        <v>0</v>
      </c>
      <c r="V153" s="100" t="str">
        <f>+'PAIA + Seguimiento'!BM161</f>
        <v>Programado</v>
      </c>
      <c r="W153" s="100" t="str">
        <f t="shared" si="35"/>
        <v>Si</v>
      </c>
      <c r="X153" s="100">
        <f t="shared" si="36"/>
        <v>50</v>
      </c>
      <c r="Y153" s="100">
        <f>+'PAIA + Seguimiento'!BN161</f>
        <v>0</v>
      </c>
      <c r="Z153" s="100">
        <f>+'PAIA + Seguimiento'!BO161</f>
        <v>0</v>
      </c>
      <c r="AA153" s="100">
        <f>+'PAIA + Seguimiento'!BQ161</f>
        <v>0</v>
      </c>
      <c r="AB153" s="100" t="str">
        <f>+'PAIA + Seguimiento'!BR161</f>
        <v>No programado</v>
      </c>
      <c r="AC153" s="100" t="str">
        <f t="shared" si="37"/>
        <v>No</v>
      </c>
      <c r="AD153" s="100" t="str">
        <f t="shared" si="38"/>
        <v/>
      </c>
      <c r="AE153" s="100">
        <f>+'PAIA + Seguimiento'!BS161</f>
        <v>0</v>
      </c>
      <c r="AF153" s="100">
        <f>+'PAIA + Seguimiento'!BT161</f>
        <v>0</v>
      </c>
      <c r="AG153" s="100">
        <f>+'PAIA + Seguimiento'!BV161</f>
        <v>0</v>
      </c>
      <c r="AH153" s="100" t="str">
        <f>+'PAIA + Seguimiento'!BW161</f>
        <v>No programado</v>
      </c>
      <c r="AI153" s="100" t="str">
        <f t="shared" si="39"/>
        <v>No</v>
      </c>
      <c r="AJ153" s="100" t="str">
        <f t="shared" si="40"/>
        <v/>
      </c>
      <c r="AK153" s="100">
        <f>+'PAIA + Seguimiento'!BX161</f>
        <v>0</v>
      </c>
      <c r="AL153" s="100">
        <f>+'PAIA + Seguimiento'!BY161</f>
        <v>0</v>
      </c>
      <c r="AM153" s="100">
        <f>+'PAIA + Seguimiento'!CA161</f>
        <v>0</v>
      </c>
    </row>
    <row r="154" spans="1:39" x14ac:dyDescent="0.25">
      <c r="A154" s="100" t="str">
        <f>+'PAIA + Seguimiento'!B162</f>
        <v>Gestión Misional</v>
      </c>
      <c r="B154" s="100" t="str">
        <f>+'PAIA + Seguimiento'!D162</f>
        <v>Mejorar la relación costo-beneficio de la operación, a partir del diseño e implementación de un modelo que integre las etapas de recaudo, liquidación, reconocimiento y giro de los recursos administrados para el sector salud</v>
      </c>
      <c r="C154" s="100" t="str">
        <f>+'PAIA + Seguimiento'!F162</f>
        <v>Optimización de la operación de los procesos de recaudo, liquidación,  reconocimiento y pago de los recursos de salud</v>
      </c>
      <c r="D154" s="100" t="str">
        <f>+'PAIA + Seguimiento'!G162</f>
        <v>Convenios de acceso a las plataformas de VUR y RUNT o  Solicitudes de acceso resueltas</v>
      </c>
      <c r="E154" s="100" t="str">
        <f>+'PAIA + Seguimiento'!I162</f>
        <v>Realizar el convenio con la concesión RUNT</v>
      </c>
      <c r="F154" s="100" t="str">
        <f>+'PAIA + Seguimiento'!K162</f>
        <v>Convenio firmado</v>
      </c>
      <c r="G154" s="101">
        <f>+'PAIA + Seguimiento'!N162</f>
        <v>43862</v>
      </c>
      <c r="H154" s="101">
        <f>+'PAIA + Seguimiento'!O162</f>
        <v>44042</v>
      </c>
      <c r="I154" s="102">
        <f t="shared" si="31"/>
        <v>7</v>
      </c>
      <c r="J154" s="103">
        <f>+'PAIA + Seguimiento'!P162</f>
        <v>19679314.125</v>
      </c>
      <c r="K154" s="102">
        <f>+'PAIA + Seguimiento'!R162</f>
        <v>50</v>
      </c>
      <c r="L154" s="102" t="str">
        <f>+'PAIA + Seguimiento'!AZ162</f>
        <v>Oficina Asesora Jurídica</v>
      </c>
      <c r="M154" s="102">
        <f t="shared" si="32"/>
        <v>0</v>
      </c>
      <c r="N154" s="100" t="str">
        <f>+'PAIA + Seguimiento'!BC162</f>
        <v>En desarrollo</v>
      </c>
      <c r="O154" s="100">
        <f>+'PAIA + Seguimiento'!BD162</f>
        <v>0</v>
      </c>
      <c r="P154" s="100" t="str">
        <f>+'PAIA + Seguimiento'!BH162</f>
        <v>Programado</v>
      </c>
      <c r="Q154" s="100" t="str">
        <f t="shared" si="33"/>
        <v>No</v>
      </c>
      <c r="R154" s="100" t="str">
        <f t="shared" si="34"/>
        <v/>
      </c>
      <c r="S154" s="100" t="str">
        <f>+'PAIA + Seguimiento'!BI162</f>
        <v xml:space="preserve">Se elaboró propuesta de convenio, la cual se encuentra en revisión. </v>
      </c>
      <c r="T154" s="100">
        <f>+'PAIA + Seguimiento'!BJ162</f>
        <v>0</v>
      </c>
      <c r="U154" s="100" t="str">
        <f>+'PAIA + Seguimiento'!BL162</f>
        <v>Borrador convenio RUNT</v>
      </c>
      <c r="V154" s="100" t="str">
        <f>+'PAIA + Seguimiento'!BM162</f>
        <v>Programado</v>
      </c>
      <c r="W154" s="100" t="str">
        <f t="shared" si="35"/>
        <v>No</v>
      </c>
      <c r="X154" s="100" t="str">
        <f t="shared" si="36"/>
        <v/>
      </c>
      <c r="Y154" s="100">
        <f>+'PAIA + Seguimiento'!BN162</f>
        <v>0</v>
      </c>
      <c r="Z154" s="100">
        <f>+'PAIA + Seguimiento'!BO162</f>
        <v>0</v>
      </c>
      <c r="AA154" s="100">
        <f>+'PAIA + Seguimiento'!BQ162</f>
        <v>0</v>
      </c>
      <c r="AB154" s="100" t="str">
        <f>+'PAIA + Seguimiento'!BR162</f>
        <v>Programado</v>
      </c>
      <c r="AC154" s="100" t="str">
        <f t="shared" si="37"/>
        <v>Si</v>
      </c>
      <c r="AD154" s="100">
        <f t="shared" si="38"/>
        <v>50</v>
      </c>
      <c r="AE154" s="100">
        <f>+'PAIA + Seguimiento'!BS162</f>
        <v>0</v>
      </c>
      <c r="AF154" s="100">
        <f>+'PAIA + Seguimiento'!BT162</f>
        <v>0</v>
      </c>
      <c r="AG154" s="100">
        <f>+'PAIA + Seguimiento'!BV162</f>
        <v>0</v>
      </c>
      <c r="AH154" s="100" t="str">
        <f>+'PAIA + Seguimiento'!BW162</f>
        <v>No programado</v>
      </c>
      <c r="AI154" s="100" t="str">
        <f t="shared" si="39"/>
        <v>No</v>
      </c>
      <c r="AJ154" s="100" t="str">
        <f t="shared" si="40"/>
        <v/>
      </c>
      <c r="AK154" s="100">
        <f>+'PAIA + Seguimiento'!BX162</f>
        <v>0</v>
      </c>
      <c r="AL154" s="100">
        <f>+'PAIA + Seguimiento'!BY162</f>
        <v>0</v>
      </c>
      <c r="AM154" s="100">
        <f>+'PAIA + Seguimiento'!CA162</f>
        <v>0</v>
      </c>
    </row>
    <row r="155" spans="1:39" x14ac:dyDescent="0.25">
      <c r="A155" s="100" t="str">
        <f>+'PAIA + Seguimiento'!B163</f>
        <v>Gestión Misional</v>
      </c>
      <c r="B155" s="100" t="str">
        <f>+'PAIA + Seguimiento'!D163</f>
        <v>Mejorar la relación costo-beneficio de la operación, a partir del diseño e implementación de un modelo que integre las etapas de recaudo, liquidación, reconocimiento y giro de los recursos administrados para el sector salud</v>
      </c>
      <c r="C155" s="100" t="str">
        <f>+'PAIA + Seguimiento'!F163</f>
        <v>Optimización de la operación de los procesos de recaudo, liquidación,  reconocimiento y pago de los recursos de salud</v>
      </c>
      <c r="D155" s="100" t="str">
        <f>+'PAIA + Seguimiento'!G163</f>
        <v>Convenios de acceso a las plataformas de VUR y RUNT o  Solicitudes de acceso resueltas</v>
      </c>
      <c r="E155" s="100" t="str">
        <f>+'PAIA + Seguimiento'!I163</f>
        <v>Solicitar a la SNR el acceso a la plataforma VUR</v>
      </c>
      <c r="F155" s="100" t="str">
        <f>+'PAIA + Seguimiento'!K163</f>
        <v xml:space="preserve">Respueta de la SNR con los usuarios y contraseñas para acceder a VUR </v>
      </c>
      <c r="G155" s="101">
        <f>+'PAIA + Seguimiento'!N163</f>
        <v>43862</v>
      </c>
      <c r="H155" s="101">
        <f>+'PAIA + Seguimiento'!O163</f>
        <v>44042</v>
      </c>
      <c r="I155" s="102">
        <f t="shared" si="31"/>
        <v>7</v>
      </c>
      <c r="J155" s="103">
        <f>+'PAIA + Seguimiento'!P163</f>
        <v>19679314.125</v>
      </c>
      <c r="K155" s="102">
        <f>+'PAIA + Seguimiento'!R163</f>
        <v>50</v>
      </c>
      <c r="L155" s="102" t="str">
        <f>+'PAIA + Seguimiento'!AZ163</f>
        <v>Oficina Asesora Jurídica</v>
      </c>
      <c r="M155" s="102">
        <f t="shared" si="32"/>
        <v>0</v>
      </c>
      <c r="N155" s="100" t="str">
        <f>+'PAIA + Seguimiento'!BC163</f>
        <v>En desarrollo</v>
      </c>
      <c r="O155" s="100">
        <f>+'PAIA + Seguimiento'!BD163</f>
        <v>0</v>
      </c>
      <c r="P155" s="100" t="str">
        <f>+'PAIA + Seguimiento'!BH163</f>
        <v>Programado</v>
      </c>
      <c r="Q155" s="100" t="str">
        <f t="shared" si="33"/>
        <v>No</v>
      </c>
      <c r="R155" s="100" t="str">
        <f t="shared" si="34"/>
        <v/>
      </c>
      <c r="S155" s="100" t="str">
        <f>+'PAIA + Seguimiento'!BI163</f>
        <v xml:space="preserve">Se elevó solicitud de acuerdo ante la Superintendencia de Notariado y Registro conforme a sus protocolos. </v>
      </c>
      <c r="T155" s="100" t="str">
        <f>+'PAIA + Seguimiento'!BJ163</f>
        <v>Actualmente se encuentra suspendido por la contingencia del COVID-19</v>
      </c>
      <c r="U155" s="100" t="str">
        <f>+'PAIA + Seguimiento'!BL163</f>
        <v>Solicitud de acuerdo VUR</v>
      </c>
      <c r="V155" s="100" t="str">
        <f>+'PAIA + Seguimiento'!BM163</f>
        <v>Programado</v>
      </c>
      <c r="W155" s="100" t="str">
        <f t="shared" si="35"/>
        <v>No</v>
      </c>
      <c r="X155" s="100" t="str">
        <f t="shared" si="36"/>
        <v/>
      </c>
      <c r="Y155" s="100">
        <f>+'PAIA + Seguimiento'!BN163</f>
        <v>0</v>
      </c>
      <c r="Z155" s="100">
        <f>+'PAIA + Seguimiento'!BO163</f>
        <v>0</v>
      </c>
      <c r="AA155" s="100">
        <f>+'PAIA + Seguimiento'!BQ163</f>
        <v>0</v>
      </c>
      <c r="AB155" s="100" t="str">
        <f>+'PAIA + Seguimiento'!BR163</f>
        <v>Programado</v>
      </c>
      <c r="AC155" s="100" t="str">
        <f t="shared" si="37"/>
        <v>Si</v>
      </c>
      <c r="AD155" s="100">
        <f t="shared" si="38"/>
        <v>50</v>
      </c>
      <c r="AE155" s="100">
        <f>+'PAIA + Seguimiento'!BS163</f>
        <v>0</v>
      </c>
      <c r="AF155" s="100">
        <f>+'PAIA + Seguimiento'!BT163</f>
        <v>0</v>
      </c>
      <c r="AG155" s="100">
        <f>+'PAIA + Seguimiento'!BV163</f>
        <v>0</v>
      </c>
      <c r="AH155" s="100" t="str">
        <f>+'PAIA + Seguimiento'!BW163</f>
        <v>No programado</v>
      </c>
      <c r="AI155" s="100" t="str">
        <f t="shared" si="39"/>
        <v>No</v>
      </c>
      <c r="AJ155" s="100" t="str">
        <f t="shared" si="40"/>
        <v/>
      </c>
      <c r="AK155" s="100">
        <f>+'PAIA + Seguimiento'!BX163</f>
        <v>0</v>
      </c>
      <c r="AL155" s="100">
        <f>+'PAIA + Seguimiento'!BY163</f>
        <v>0</v>
      </c>
      <c r="AM155" s="100">
        <f>+'PAIA + Seguimiento'!CA163</f>
        <v>0</v>
      </c>
    </row>
    <row r="156" spans="1:39" x14ac:dyDescent="0.25">
      <c r="A156" s="100" t="str">
        <f>+'PAIA + Seguimiento'!B164</f>
        <v>Gestión Misional</v>
      </c>
      <c r="B156" s="100" t="str">
        <f>+'PAIA + Seguimiento'!D164</f>
        <v>Mejorar la relación costo-beneficio de la operación, a partir del diseño e implementación de un modelo que integre las etapas de recaudo, liquidación, reconocimiento y giro de los recursos administrados para el sector salud</v>
      </c>
      <c r="C156" s="100" t="str">
        <f>+'PAIA + Seguimiento'!F164</f>
        <v>Optimización de la operación de los procesos de recaudo, liquidación,  reconocimiento y pago de los recursos de salud</v>
      </c>
      <c r="D156" s="100" t="str">
        <f>+'PAIA + Seguimiento'!G164</f>
        <v>Depuración de cartera</v>
      </c>
      <c r="E156" s="100" t="str">
        <f>+'PAIA + Seguimiento'!I164</f>
        <v>Depuración de la cartera de cobro</v>
      </c>
      <c r="F156" s="100" t="str">
        <f>+'PAIA + Seguimiento'!K164</f>
        <v>Acta Comité De Sostenibilidad en la que conste la aprobación de la depuración</v>
      </c>
      <c r="G156" s="101">
        <f>+'PAIA + Seguimiento'!N164</f>
        <v>43952</v>
      </c>
      <c r="H156" s="101">
        <f>+'PAIA + Seguimiento'!O164</f>
        <v>44135</v>
      </c>
      <c r="I156" s="102">
        <f t="shared" si="31"/>
        <v>10</v>
      </c>
      <c r="J156" s="103">
        <f>+'PAIA + Seguimiento'!P164</f>
        <v>19679314.125</v>
      </c>
      <c r="K156" s="102">
        <f>+'PAIA + Seguimiento'!R164</f>
        <v>50</v>
      </c>
      <c r="L156" s="102" t="str">
        <f>+'PAIA + Seguimiento'!AZ164</f>
        <v>Oficina Asesora Jurídica</v>
      </c>
      <c r="M156" s="102">
        <f t="shared" si="32"/>
        <v>0</v>
      </c>
      <c r="N156" s="100" t="str">
        <f>+'PAIA + Seguimiento'!BC164</f>
        <v>Nueva</v>
      </c>
      <c r="O156" s="100">
        <f>+'PAIA + Seguimiento'!BD164</f>
        <v>0</v>
      </c>
      <c r="P156" s="100" t="str">
        <f>+'PAIA + Seguimiento'!BH164</f>
        <v>No programado</v>
      </c>
      <c r="Q156" s="100" t="str">
        <f t="shared" si="33"/>
        <v>No</v>
      </c>
      <c r="R156" s="100" t="str">
        <f t="shared" si="34"/>
        <v/>
      </c>
      <c r="S156" s="100">
        <f>+'PAIA + Seguimiento'!BI164</f>
        <v>0</v>
      </c>
      <c r="T156" s="100">
        <f>+'PAIA + Seguimiento'!BJ164</f>
        <v>0</v>
      </c>
      <c r="U156" s="100">
        <f>+'PAIA + Seguimiento'!BL164</f>
        <v>0</v>
      </c>
      <c r="V156" s="100" t="str">
        <f>+'PAIA + Seguimiento'!BM164</f>
        <v>Programado</v>
      </c>
      <c r="W156" s="100" t="str">
        <f t="shared" si="35"/>
        <v>No</v>
      </c>
      <c r="X156" s="100" t="str">
        <f t="shared" si="36"/>
        <v/>
      </c>
      <c r="Y156" s="100">
        <f>+'PAIA + Seguimiento'!BN164</f>
        <v>0</v>
      </c>
      <c r="Z156" s="100">
        <f>+'PAIA + Seguimiento'!BO164</f>
        <v>0</v>
      </c>
      <c r="AA156" s="100">
        <f>+'PAIA + Seguimiento'!BQ164</f>
        <v>0</v>
      </c>
      <c r="AB156" s="100" t="str">
        <f>+'PAIA + Seguimiento'!BR164</f>
        <v>Programado</v>
      </c>
      <c r="AC156" s="100" t="str">
        <f t="shared" si="37"/>
        <v>No</v>
      </c>
      <c r="AD156" s="100" t="str">
        <f t="shared" si="38"/>
        <v/>
      </c>
      <c r="AE156" s="100">
        <f>+'PAIA + Seguimiento'!BS164</f>
        <v>0</v>
      </c>
      <c r="AF156" s="100">
        <f>+'PAIA + Seguimiento'!BT164</f>
        <v>0</v>
      </c>
      <c r="AG156" s="100">
        <f>+'PAIA + Seguimiento'!BV164</f>
        <v>0</v>
      </c>
      <c r="AH156" s="100" t="str">
        <f>+'PAIA + Seguimiento'!BW164</f>
        <v>Programado</v>
      </c>
      <c r="AI156" s="100" t="str">
        <f t="shared" si="39"/>
        <v>Si</v>
      </c>
      <c r="AJ156" s="100">
        <f t="shared" si="40"/>
        <v>50</v>
      </c>
      <c r="AK156" s="100">
        <f>+'PAIA + Seguimiento'!BX164</f>
        <v>0</v>
      </c>
      <c r="AL156" s="100">
        <f>+'PAIA + Seguimiento'!BY164</f>
        <v>0</v>
      </c>
      <c r="AM156" s="100">
        <f>+'PAIA + Seguimiento'!CA164</f>
        <v>0</v>
      </c>
    </row>
    <row r="157" spans="1:39" x14ac:dyDescent="0.25">
      <c r="A157" s="100" t="str">
        <f>+'PAIA + Seguimiento'!B165</f>
        <v>Gestión Misional</v>
      </c>
      <c r="B157" s="100" t="str">
        <f>+'PAIA + Seguimiento'!D165</f>
        <v>Mejorar la relación costo-beneficio de la operación, a partir del diseño e implementación de un modelo que integre las etapas de recaudo, liquidación, reconocimiento y giro de los recursos administrados para el sector salud</v>
      </c>
      <c r="C157" s="100" t="str">
        <f>+'PAIA + Seguimiento'!F165</f>
        <v>Optimización de la operación de los procesos de recaudo, liquidación,  reconocimiento y pago de los recursos de salud</v>
      </c>
      <c r="D157" s="100" t="str">
        <f>+'PAIA + Seguimiento'!G165</f>
        <v>Depuración de cartera</v>
      </c>
      <c r="E157" s="100" t="str">
        <f>+'PAIA + Seguimiento'!I165</f>
        <v>Venta CISA</v>
      </c>
      <c r="F157" s="100" t="str">
        <f>+'PAIA + Seguimiento'!K165</f>
        <v xml:space="preserve">Acta de incorporación </v>
      </c>
      <c r="G157" s="101">
        <f>+'PAIA + Seguimiento'!N165</f>
        <v>43862</v>
      </c>
      <c r="H157" s="101">
        <f>+'PAIA + Seguimiento'!O165</f>
        <v>44012</v>
      </c>
      <c r="I157" s="102">
        <f t="shared" si="31"/>
        <v>6</v>
      </c>
      <c r="J157" s="103">
        <f>+'PAIA + Seguimiento'!P165</f>
        <v>19679314.125</v>
      </c>
      <c r="K157" s="102">
        <f>+'PAIA + Seguimiento'!R165</f>
        <v>50</v>
      </c>
      <c r="L157" s="102" t="str">
        <f>+'PAIA + Seguimiento'!AZ165</f>
        <v>Oficina Asesora Jurídica</v>
      </c>
      <c r="M157" s="102">
        <f t="shared" si="32"/>
        <v>0</v>
      </c>
      <c r="N157" s="100" t="str">
        <f>+'PAIA + Seguimiento'!BC165</f>
        <v>En desarrollo</v>
      </c>
      <c r="O157" s="100">
        <f>+'PAIA + Seguimiento'!BD165</f>
        <v>0</v>
      </c>
      <c r="P157" s="100" t="str">
        <f>+'PAIA + Seguimiento'!BH165</f>
        <v>Programado</v>
      </c>
      <c r="Q157" s="100" t="str">
        <f t="shared" si="33"/>
        <v>No</v>
      </c>
      <c r="R157" s="100" t="str">
        <f t="shared" si="34"/>
        <v/>
      </c>
      <c r="S157" s="100" t="str">
        <f>+'PAIA + Seguimiento'!BI165</f>
        <v xml:space="preserve">Se suscribió acta de incorporación por parte de la Adres y fue remitida a CISA. Adicionalmente, se esta trabajando un otro sí, para la modificación en los terminos de entrega de los expedientes.  </v>
      </c>
      <c r="T157" s="100" t="str">
        <f>+'PAIA + Seguimiento'!BJ165</f>
        <v>Debido a la contingecia del COVID-19, no se tiene copia del acta pues CISA no pudo retornar el documento a la ADRES</v>
      </c>
      <c r="U157" s="100" t="str">
        <f>+'PAIA + Seguimiento'!BL165</f>
        <v>Correo electrónico CISA</v>
      </c>
      <c r="V157" s="100" t="str">
        <f>+'PAIA + Seguimiento'!BM165</f>
        <v>Programado</v>
      </c>
      <c r="W157" s="100" t="str">
        <f t="shared" si="35"/>
        <v>Si</v>
      </c>
      <c r="X157" s="100">
        <f t="shared" si="36"/>
        <v>50</v>
      </c>
      <c r="Y157" s="100">
        <f>+'PAIA + Seguimiento'!BN165</f>
        <v>0</v>
      </c>
      <c r="Z157" s="100">
        <f>+'PAIA + Seguimiento'!BO165</f>
        <v>0</v>
      </c>
      <c r="AA157" s="100">
        <f>+'PAIA + Seguimiento'!BQ165</f>
        <v>0</v>
      </c>
      <c r="AB157" s="100" t="str">
        <f>+'PAIA + Seguimiento'!BR165</f>
        <v>No programado</v>
      </c>
      <c r="AC157" s="100" t="str">
        <f t="shared" si="37"/>
        <v>No</v>
      </c>
      <c r="AD157" s="100" t="str">
        <f t="shared" si="38"/>
        <v/>
      </c>
      <c r="AE157" s="100">
        <f>+'PAIA + Seguimiento'!BS165</f>
        <v>0</v>
      </c>
      <c r="AF157" s="100">
        <f>+'PAIA + Seguimiento'!BT165</f>
        <v>0</v>
      </c>
      <c r="AG157" s="100">
        <f>+'PAIA + Seguimiento'!BV165</f>
        <v>0</v>
      </c>
      <c r="AH157" s="100" t="str">
        <f>+'PAIA + Seguimiento'!BW165</f>
        <v>No programado</v>
      </c>
      <c r="AI157" s="100" t="str">
        <f t="shared" si="39"/>
        <v>No</v>
      </c>
      <c r="AJ157" s="100" t="str">
        <f t="shared" si="40"/>
        <v/>
      </c>
      <c r="AK157" s="100">
        <f>+'PAIA + Seguimiento'!BX165</f>
        <v>0</v>
      </c>
      <c r="AL157" s="100">
        <f>+'PAIA + Seguimiento'!BY165</f>
        <v>0</v>
      </c>
      <c r="AM157" s="100">
        <f>+'PAIA + Seguimiento'!CA165</f>
        <v>0</v>
      </c>
    </row>
    <row r="158" spans="1:39" x14ac:dyDescent="0.25">
      <c r="A158" s="100" t="str">
        <f>+'PAIA + Seguimiento'!B166</f>
        <v>Gestión Misional</v>
      </c>
      <c r="B158" s="100" t="str">
        <f>+'PAIA + Seguimiento'!D166</f>
        <v>Mejorar la relación costo-beneficio de la operación, a partir del diseño e implementación de un modelo que integre las etapas de recaudo, liquidación, reconocimiento y giro de los recursos administrados para el sector salud</v>
      </c>
      <c r="C158" s="100" t="str">
        <f>+'PAIA + Seguimiento'!F166</f>
        <v>Optimización de la operación de los procesos de recaudo, liquidación,  reconocimiento y pago de los recursos de salud</v>
      </c>
      <c r="D158" s="100" t="str">
        <f>+'PAIA + Seguimiento'!G166</f>
        <v>Documento diagnóstico de la cartera  de cobro coactivo</v>
      </c>
      <c r="E158" s="100" t="str">
        <f>+'PAIA + Seguimiento'!I166</f>
        <v>Investigación de bienes a través del acceso a las distintas  plataformas.</v>
      </c>
      <c r="F158" s="100" t="str">
        <f>+'PAIA + Seguimiento'!K166</f>
        <v xml:space="preserve">Informe trimestral sobre los terceros poseedores de bienes inmuebles.  </v>
      </c>
      <c r="G158" s="101">
        <f>+'PAIA + Seguimiento'!N166</f>
        <v>43862</v>
      </c>
      <c r="H158" s="101">
        <f>+'PAIA + Seguimiento'!O166</f>
        <v>44196</v>
      </c>
      <c r="I158" s="102">
        <f t="shared" si="31"/>
        <v>12</v>
      </c>
      <c r="J158" s="103">
        <f>+'PAIA + Seguimiento'!P166</f>
        <v>55040564</v>
      </c>
      <c r="K158" s="102">
        <f>+'PAIA + Seguimiento'!R166</f>
        <v>33</v>
      </c>
      <c r="L158" s="102" t="str">
        <f>+'PAIA + Seguimiento'!AZ166</f>
        <v>Oficina Asesora Jurídica</v>
      </c>
      <c r="M158" s="102">
        <f t="shared" si="32"/>
        <v>0</v>
      </c>
      <c r="N158" s="100" t="str">
        <f>+'PAIA + Seguimiento'!BC166</f>
        <v>En desarrollo</v>
      </c>
      <c r="O158" s="100">
        <f>+'PAIA + Seguimiento'!BD166</f>
        <v>0</v>
      </c>
      <c r="P158" s="100" t="str">
        <f>+'PAIA + Seguimiento'!BH166</f>
        <v>Programado</v>
      </c>
      <c r="Q158" s="100" t="str">
        <f t="shared" si="33"/>
        <v>No</v>
      </c>
      <c r="R158" s="100" t="str">
        <f t="shared" si="34"/>
        <v/>
      </c>
      <c r="S158" s="100" t="str">
        <f>+'PAIA + Seguimiento'!BI166</f>
        <v>Se encuentra suspendida la solicitud de acuerdo VUR</v>
      </c>
      <c r="T158" s="100" t="str">
        <f>+'PAIA + Seguimiento'!BJ166</f>
        <v xml:space="preserve">No ha sido posible adelantar la consulta de los bienes que se encuentran en cabeza de los terceros, sin embargo se encuentra lista la base de los terceros a consultar. </v>
      </c>
      <c r="U158" s="100" t="str">
        <f>+'PAIA + Seguimiento'!BL166</f>
        <v>BASE INVESTIGACIÓN DE BIENES</v>
      </c>
      <c r="V158" s="100" t="str">
        <f>+'PAIA + Seguimiento'!BM166</f>
        <v>Programado</v>
      </c>
      <c r="W158" s="100" t="str">
        <f t="shared" si="35"/>
        <v>No</v>
      </c>
      <c r="X158" s="100" t="str">
        <f t="shared" si="36"/>
        <v/>
      </c>
      <c r="Y158" s="100">
        <f>+'PAIA + Seguimiento'!BN166</f>
        <v>0</v>
      </c>
      <c r="Z158" s="100">
        <f>+'PAIA + Seguimiento'!BO166</f>
        <v>0</v>
      </c>
      <c r="AA158" s="100">
        <f>+'PAIA + Seguimiento'!BQ166</f>
        <v>0</v>
      </c>
      <c r="AB158" s="100" t="str">
        <f>+'PAIA + Seguimiento'!BR166</f>
        <v>Programado</v>
      </c>
      <c r="AC158" s="100" t="str">
        <f t="shared" si="37"/>
        <v>No</v>
      </c>
      <c r="AD158" s="100" t="str">
        <f t="shared" si="38"/>
        <v/>
      </c>
      <c r="AE158" s="100">
        <f>+'PAIA + Seguimiento'!BS166</f>
        <v>0</v>
      </c>
      <c r="AF158" s="100">
        <f>+'PAIA + Seguimiento'!BT166</f>
        <v>0</v>
      </c>
      <c r="AG158" s="100">
        <f>+'PAIA + Seguimiento'!BV166</f>
        <v>0</v>
      </c>
      <c r="AH158" s="100" t="str">
        <f>+'PAIA + Seguimiento'!BW166</f>
        <v>Programado</v>
      </c>
      <c r="AI158" s="100" t="str">
        <f t="shared" si="39"/>
        <v>Si</v>
      </c>
      <c r="AJ158" s="100">
        <f t="shared" si="40"/>
        <v>33</v>
      </c>
      <c r="AK158" s="100">
        <f>+'PAIA + Seguimiento'!BX166</f>
        <v>0</v>
      </c>
      <c r="AL158" s="100">
        <f>+'PAIA + Seguimiento'!BY166</f>
        <v>0</v>
      </c>
      <c r="AM158" s="100">
        <f>+'PAIA + Seguimiento'!CA166</f>
        <v>0</v>
      </c>
    </row>
    <row r="159" spans="1:39" x14ac:dyDescent="0.25">
      <c r="A159" s="100" t="str">
        <f>+'PAIA + Seguimiento'!B167</f>
        <v>Gestión Misional</v>
      </c>
      <c r="B159" s="100" t="str">
        <f>+'PAIA + Seguimiento'!D167</f>
        <v>Mejorar la relación costo-beneficio de la operación, a partir del diseño e implementación de un modelo que integre las etapas de recaudo, liquidación, reconocimiento y giro de los recursos administrados para el sector salud</v>
      </c>
      <c r="C159" s="100" t="str">
        <f>+'PAIA + Seguimiento'!F167</f>
        <v>Optimización de la operación de los procesos de recaudo, liquidación,  reconocimiento y pago de los recursos de salud</v>
      </c>
      <c r="D159" s="100" t="str">
        <f>+'PAIA + Seguimiento'!G167</f>
        <v>Documento diagnóstico de la cartera  de cobro coactivo</v>
      </c>
      <c r="E159" s="100" t="str">
        <f>+'PAIA + Seguimiento'!I167</f>
        <v>Priorización de cartera</v>
      </c>
      <c r="F159" s="100" t="str">
        <f>+'PAIA + Seguimiento'!K167</f>
        <v>Informe con los criterios de priorización definidos</v>
      </c>
      <c r="G159" s="101">
        <f>+'PAIA + Seguimiento'!N167</f>
        <v>43862</v>
      </c>
      <c r="H159" s="101">
        <f>+'PAIA + Seguimiento'!O167</f>
        <v>44196</v>
      </c>
      <c r="I159" s="102">
        <f t="shared" si="31"/>
        <v>12</v>
      </c>
      <c r="J159" s="103">
        <f>+'PAIA + Seguimiento'!P167</f>
        <v>19679314.125</v>
      </c>
      <c r="K159" s="102">
        <f>+'PAIA + Seguimiento'!R167</f>
        <v>33</v>
      </c>
      <c r="L159" s="102" t="str">
        <f>+'PAIA + Seguimiento'!AZ167</f>
        <v>Oficina Asesora Jurídica</v>
      </c>
      <c r="M159" s="102">
        <f t="shared" si="32"/>
        <v>0</v>
      </c>
      <c r="N159" s="100" t="str">
        <f>+'PAIA + Seguimiento'!BC167</f>
        <v>En desarrollo</v>
      </c>
      <c r="O159" s="100">
        <f>+'PAIA + Seguimiento'!BD167</f>
        <v>0</v>
      </c>
      <c r="P159" s="100" t="str">
        <f>+'PAIA + Seguimiento'!BH167</f>
        <v>Programado</v>
      </c>
      <c r="Q159" s="100" t="str">
        <f t="shared" si="33"/>
        <v>No</v>
      </c>
      <c r="R159" s="100" t="str">
        <f t="shared" si="34"/>
        <v/>
      </c>
      <c r="S159" s="100" t="str">
        <f>+'PAIA + Seguimiento'!BI167</f>
        <v xml:space="preserve">Se procedió a solicitar concepto al Dr. Alvarez para definir los intereses que se deben tasar frente a las obligaciones por concepto de reclamaciones reconocidas y pagadas por NO SOAT. </v>
      </c>
      <c r="T159" s="100">
        <f>+'PAIA + Seguimiento'!BJ167</f>
        <v>0</v>
      </c>
      <c r="U159" s="100" t="str">
        <f>+'PAIA + Seguimiento'!BL167</f>
        <v>Solicitud de concepto de intereses</v>
      </c>
      <c r="V159" s="100" t="str">
        <f>+'PAIA + Seguimiento'!BM167</f>
        <v>Programado</v>
      </c>
      <c r="W159" s="100" t="str">
        <f t="shared" si="35"/>
        <v>No</v>
      </c>
      <c r="X159" s="100" t="str">
        <f t="shared" si="36"/>
        <v/>
      </c>
      <c r="Y159" s="100">
        <f>+'PAIA + Seguimiento'!BN167</f>
        <v>0</v>
      </c>
      <c r="Z159" s="100">
        <f>+'PAIA + Seguimiento'!BO167</f>
        <v>0</v>
      </c>
      <c r="AA159" s="100">
        <f>+'PAIA + Seguimiento'!BQ167</f>
        <v>0</v>
      </c>
      <c r="AB159" s="100" t="str">
        <f>+'PAIA + Seguimiento'!BR167</f>
        <v>Programado</v>
      </c>
      <c r="AC159" s="100" t="str">
        <f t="shared" si="37"/>
        <v>No</v>
      </c>
      <c r="AD159" s="100" t="str">
        <f t="shared" si="38"/>
        <v/>
      </c>
      <c r="AE159" s="100">
        <f>+'PAIA + Seguimiento'!BS167</f>
        <v>0</v>
      </c>
      <c r="AF159" s="100">
        <f>+'PAIA + Seguimiento'!BT167</f>
        <v>0</v>
      </c>
      <c r="AG159" s="100">
        <f>+'PAIA + Seguimiento'!BV167</f>
        <v>0</v>
      </c>
      <c r="AH159" s="100" t="str">
        <f>+'PAIA + Seguimiento'!BW167</f>
        <v>Programado</v>
      </c>
      <c r="AI159" s="100" t="str">
        <f t="shared" si="39"/>
        <v>Si</v>
      </c>
      <c r="AJ159" s="100">
        <f t="shared" si="40"/>
        <v>33</v>
      </c>
      <c r="AK159" s="100">
        <f>+'PAIA + Seguimiento'!BX167</f>
        <v>0</v>
      </c>
      <c r="AL159" s="100">
        <f>+'PAIA + Seguimiento'!BY167</f>
        <v>0</v>
      </c>
      <c r="AM159" s="100">
        <f>+'PAIA + Seguimiento'!CA167</f>
        <v>0</v>
      </c>
    </row>
    <row r="160" spans="1:39" x14ac:dyDescent="0.25">
      <c r="A160" s="100" t="str">
        <f>+'PAIA + Seguimiento'!B168</f>
        <v>Gestión Misional</v>
      </c>
      <c r="B160" s="100" t="str">
        <f>+'PAIA + Seguimiento'!D168</f>
        <v>Mejorar la relación costo-beneficio de la operación, a partir del diseño e implementación de un modelo que integre las etapas de recaudo, liquidación, reconocimiento y giro de los recursos administrados para el sector salud</v>
      </c>
      <c r="C160" s="100" t="str">
        <f>+'PAIA + Seguimiento'!F168</f>
        <v>Optimización de la operación de los procesos de recaudo, liquidación,  reconocimiento y pago de los recursos de salud</v>
      </c>
      <c r="D160" s="100" t="str">
        <f>+'PAIA + Seguimiento'!G168</f>
        <v>Documento diagnóstico de la cartera  de cobro coactivo</v>
      </c>
      <c r="E160" s="100" t="str">
        <f>+'PAIA + Seguimiento'!I168</f>
        <v>Propuesta de modicifación del reglamento interno de cartera</v>
      </c>
      <c r="F160" s="100" t="str">
        <f>+'PAIA + Seguimiento'!K168</f>
        <v>Propuesta de modicifación del reglamento interno de cartera, presentada al Comité asignado</v>
      </c>
      <c r="G160" s="101">
        <f>+'PAIA + Seguimiento'!N168</f>
        <v>43862</v>
      </c>
      <c r="H160" s="101">
        <f>+'PAIA + Seguimiento'!O168</f>
        <v>43951</v>
      </c>
      <c r="I160" s="102">
        <f t="shared" si="31"/>
        <v>4</v>
      </c>
      <c r="J160" s="103">
        <f>+'PAIA + Seguimiento'!P168</f>
        <v>19679314.125</v>
      </c>
      <c r="K160" s="102">
        <f>+'PAIA + Seguimiento'!R168</f>
        <v>34</v>
      </c>
      <c r="L160" s="102" t="str">
        <f>+'PAIA + Seguimiento'!AZ168</f>
        <v>Oficina Asesora Jurídica</v>
      </c>
      <c r="M160" s="102">
        <f t="shared" si="32"/>
        <v>0</v>
      </c>
      <c r="N160" s="100" t="str">
        <f>+'PAIA + Seguimiento'!BC168</f>
        <v>En desarrollo</v>
      </c>
      <c r="O160" s="100">
        <f>+'PAIA + Seguimiento'!BD168</f>
        <v>0</v>
      </c>
      <c r="P160" s="100" t="str">
        <f>+'PAIA + Seguimiento'!BH168</f>
        <v>Programado</v>
      </c>
      <c r="Q160" s="100" t="str">
        <f t="shared" si="33"/>
        <v>No</v>
      </c>
      <c r="R160" s="100" t="str">
        <f t="shared" si="34"/>
        <v/>
      </c>
      <c r="S160" s="100" t="str">
        <f>+'PAIA + Seguimiento'!BI168</f>
        <v xml:space="preserve">Se procedió a proyectar propuesta de modificación del reglamente interno de cartera, </v>
      </c>
      <c r="T160" s="100" t="str">
        <f>+'PAIA + Seguimiento'!BJ168</f>
        <v xml:space="preserve">No se ha presentado al comité por la contingencia del COVID-19, toda vez que dicho comité no contempla reuniones virtuales. </v>
      </c>
      <c r="U160" s="100" t="str">
        <f>+'PAIA + Seguimiento'!BL168</f>
        <v>Propuesta de modificación del reglamente interno de cartera</v>
      </c>
      <c r="V160" s="100" t="str">
        <f>+'PAIA + Seguimiento'!BM168</f>
        <v>Programado</v>
      </c>
      <c r="W160" s="100" t="str">
        <f t="shared" si="35"/>
        <v>Si</v>
      </c>
      <c r="X160" s="100">
        <f t="shared" si="36"/>
        <v>34</v>
      </c>
      <c r="Y160" s="100">
        <f>+'PAIA + Seguimiento'!BN168</f>
        <v>0</v>
      </c>
      <c r="Z160" s="100">
        <f>+'PAIA + Seguimiento'!BO168</f>
        <v>0</v>
      </c>
      <c r="AA160" s="100">
        <f>+'PAIA + Seguimiento'!BQ168</f>
        <v>0</v>
      </c>
      <c r="AB160" s="100" t="str">
        <f>+'PAIA + Seguimiento'!BR168</f>
        <v>No programado</v>
      </c>
      <c r="AC160" s="100" t="str">
        <f t="shared" si="37"/>
        <v>No</v>
      </c>
      <c r="AD160" s="100" t="str">
        <f t="shared" si="38"/>
        <v/>
      </c>
      <c r="AE160" s="100">
        <f>+'PAIA + Seguimiento'!BS168</f>
        <v>0</v>
      </c>
      <c r="AF160" s="100">
        <f>+'PAIA + Seguimiento'!BT168</f>
        <v>0</v>
      </c>
      <c r="AG160" s="100">
        <f>+'PAIA + Seguimiento'!BV168</f>
        <v>0</v>
      </c>
      <c r="AH160" s="100" t="str">
        <f>+'PAIA + Seguimiento'!BW168</f>
        <v>No programado</v>
      </c>
      <c r="AI160" s="100" t="str">
        <f t="shared" si="39"/>
        <v>No</v>
      </c>
      <c r="AJ160" s="100" t="str">
        <f t="shared" si="40"/>
        <v/>
      </c>
      <c r="AK160" s="100">
        <f>+'PAIA + Seguimiento'!BX168</f>
        <v>0</v>
      </c>
      <c r="AL160" s="100">
        <f>+'PAIA + Seguimiento'!BY168</f>
        <v>0</v>
      </c>
      <c r="AM160" s="100">
        <f>+'PAIA + Seguimiento'!CA168</f>
        <v>0</v>
      </c>
    </row>
    <row r="161" spans="1:39" x14ac:dyDescent="0.25">
      <c r="A161" s="100" t="str">
        <f>+'PAIA + Seguimiento'!B169</f>
        <v>Gestión Misional</v>
      </c>
      <c r="B161" s="100" t="str">
        <f>+'PAIA + Seguimiento'!D169</f>
        <v>Mejorar la relación costo-beneficio de la operación, a partir del diseño e implementación de un modelo que integre las etapas de recaudo, liquidación, reconocimiento y giro de los recursos administrados para el sector salud</v>
      </c>
      <c r="C161" s="100" t="str">
        <f>+'PAIA + Seguimiento'!F169</f>
        <v>Optimización de la operación de los procesos de recaudo, liquidación,  reconocimiento y pago de los recursos de salud</v>
      </c>
      <c r="D161" s="100" t="str">
        <f>+'PAIA + Seguimiento'!G169</f>
        <v>Procedimiento para definición, estructuración e implementación de la contribución parcial en el régimen subsidiado en salud,  diseñado e implementado</v>
      </c>
      <c r="E161" s="100" t="str">
        <f>+'PAIA + Seguimiento'!I169</f>
        <v>Asistir a las mesas de trabajo convocadas por Minsalud para la definición, estructuración e implementación de la contribución parcial en el régimen subsidiado en salud</v>
      </c>
      <c r="F161" s="100" t="str">
        <f>+'PAIA + Seguimiento'!K169</f>
        <v>Actas y/o planillas de mesas de trabajo programadas por Minsalud</v>
      </c>
      <c r="G161" s="101">
        <f>+'PAIA + Seguimiento'!N169</f>
        <v>43862</v>
      </c>
      <c r="H161" s="101">
        <f>+'PAIA + Seguimiento'!O169</f>
        <v>44196</v>
      </c>
      <c r="I161" s="102">
        <f t="shared" si="31"/>
        <v>12</v>
      </c>
      <c r="J161" s="103">
        <f>+'PAIA + Seguimiento'!P169</f>
        <v>0</v>
      </c>
      <c r="K161" s="102">
        <f>+'PAIA + Seguimiento'!R169</f>
        <v>20</v>
      </c>
      <c r="L161" s="102" t="str">
        <f>+'PAIA + Seguimiento'!AZ169</f>
        <v>Dirección de Liquidaciones y Garantías</v>
      </c>
      <c r="M161" s="102">
        <f t="shared" si="32"/>
        <v>0</v>
      </c>
      <c r="N161" s="100" t="str">
        <f>+'PAIA + Seguimiento'!BC169</f>
        <v>En desarrollo</v>
      </c>
      <c r="O161" s="100">
        <f>+'PAIA + Seguimiento'!BD169</f>
        <v>0</v>
      </c>
      <c r="P161" s="100" t="str">
        <f>+'PAIA + Seguimiento'!BH169</f>
        <v>Programado</v>
      </c>
      <c r="Q161" s="100" t="str">
        <f t="shared" si="33"/>
        <v>No</v>
      </c>
      <c r="R161" s="100" t="str">
        <f t="shared" si="34"/>
        <v/>
      </c>
      <c r="S161" s="100" t="str">
        <f>+'PAIA + Seguimiento'!BI169</f>
        <v>En el trimestre evaluado el MSPS no ha convocado mesas de trabajo para la definición de contribución parcial en el régimen subsidiado</v>
      </c>
      <c r="T161" s="100">
        <f>+'PAIA + Seguimiento'!BJ169</f>
        <v>0</v>
      </c>
      <c r="U161" s="100">
        <f>+'PAIA + Seguimiento'!BL169</f>
        <v>0</v>
      </c>
      <c r="V161" s="100" t="str">
        <f>+'PAIA + Seguimiento'!BM169</f>
        <v>Programado</v>
      </c>
      <c r="W161" s="100" t="str">
        <f t="shared" si="35"/>
        <v>No</v>
      </c>
      <c r="X161" s="100" t="str">
        <f t="shared" si="36"/>
        <v/>
      </c>
      <c r="Y161" s="100">
        <f>+'PAIA + Seguimiento'!BN169</f>
        <v>0</v>
      </c>
      <c r="Z161" s="100">
        <f>+'PAIA + Seguimiento'!BO169</f>
        <v>0</v>
      </c>
      <c r="AA161" s="100">
        <f>+'PAIA + Seguimiento'!BQ169</f>
        <v>0</v>
      </c>
      <c r="AB161" s="100" t="str">
        <f>+'PAIA + Seguimiento'!BR169</f>
        <v>Programado</v>
      </c>
      <c r="AC161" s="100" t="str">
        <f t="shared" si="37"/>
        <v>No</v>
      </c>
      <c r="AD161" s="100" t="str">
        <f t="shared" si="38"/>
        <v/>
      </c>
      <c r="AE161" s="100">
        <f>+'PAIA + Seguimiento'!BS169</f>
        <v>0</v>
      </c>
      <c r="AF161" s="100">
        <f>+'PAIA + Seguimiento'!BT169</f>
        <v>0</v>
      </c>
      <c r="AG161" s="100">
        <f>+'PAIA + Seguimiento'!BV169</f>
        <v>0</v>
      </c>
      <c r="AH161" s="100" t="str">
        <f>+'PAIA + Seguimiento'!BW169</f>
        <v>Programado</v>
      </c>
      <c r="AI161" s="100" t="str">
        <f t="shared" si="39"/>
        <v>Si</v>
      </c>
      <c r="AJ161" s="100">
        <f t="shared" si="40"/>
        <v>20</v>
      </c>
      <c r="AK161" s="100">
        <f>+'PAIA + Seguimiento'!BX169</f>
        <v>0</v>
      </c>
      <c r="AL161" s="100">
        <f>+'PAIA + Seguimiento'!BY169</f>
        <v>0</v>
      </c>
      <c r="AM161" s="100">
        <f>+'PAIA + Seguimiento'!CA169</f>
        <v>0</v>
      </c>
    </row>
    <row r="162" spans="1:39" x14ac:dyDescent="0.25">
      <c r="A162" s="100" t="str">
        <f>+'PAIA + Seguimiento'!B170</f>
        <v>Gestión Misional</v>
      </c>
      <c r="B162" s="100" t="str">
        <f>+'PAIA + Seguimiento'!D170</f>
        <v>Mejorar la relación costo-beneficio de la operación, a partir del diseño e implementación de un modelo que integre las etapas de recaudo, liquidación, reconocimiento y giro de los recursos administrados para el sector salud</v>
      </c>
      <c r="C162" s="100" t="str">
        <f>+'PAIA + Seguimiento'!F170</f>
        <v>Optimización de la operación de los procesos de recaudo, liquidación,  reconocimiento y pago de los recursos de salud</v>
      </c>
      <c r="D162" s="100" t="str">
        <f>+'PAIA + Seguimiento'!G170</f>
        <v>Procedimiento para definición, estructuración e implementación de la contribución parcial en el régimen subsidiado en salud,  diseñado e implementado</v>
      </c>
      <c r="E162" s="100" t="str">
        <f>+'PAIA + Seguimiento'!I170</f>
        <v>Entrega de la información requerida</v>
      </c>
      <c r="F162" s="100" t="str">
        <f>+'PAIA + Seguimiento'!K170</f>
        <v>Información de la liquidación de los afiliados al régimen subsidiado y cruces solicitados por el Minsalud, DNP, UGPP y organismos de control</v>
      </c>
      <c r="G162" s="101">
        <f>+'PAIA + Seguimiento'!N170</f>
        <v>43862</v>
      </c>
      <c r="H162" s="101">
        <f>+'PAIA + Seguimiento'!O170</f>
        <v>44196</v>
      </c>
      <c r="I162" s="102">
        <f t="shared" si="31"/>
        <v>12</v>
      </c>
      <c r="J162" s="103">
        <f>+'PAIA + Seguimiento'!P170</f>
        <v>0</v>
      </c>
      <c r="K162" s="102">
        <f>+'PAIA + Seguimiento'!R170</f>
        <v>30</v>
      </c>
      <c r="L162" s="102" t="str">
        <f>+'PAIA + Seguimiento'!AZ170</f>
        <v>Dirección de Liquidaciones y Garantías</v>
      </c>
      <c r="M162" s="102">
        <f t="shared" si="32"/>
        <v>0</v>
      </c>
      <c r="N162" s="100" t="str">
        <f>+'PAIA + Seguimiento'!BC170</f>
        <v>En desarrollo</v>
      </c>
      <c r="O162" s="100">
        <f>+'PAIA + Seguimiento'!BD170</f>
        <v>0</v>
      </c>
      <c r="P162" s="100" t="str">
        <f>+'PAIA + Seguimiento'!BH170</f>
        <v>Programado</v>
      </c>
      <c r="Q162" s="100" t="str">
        <f t="shared" si="33"/>
        <v>No</v>
      </c>
      <c r="R162" s="100" t="str">
        <f t="shared" si="34"/>
        <v/>
      </c>
      <c r="S162" s="100" t="str">
        <f>+'PAIA + Seguimiento'!BI170</f>
        <v>En el trimestre evaluado no se ha solicitado información relacionada con la contribución parcial en el régimen subsidiado</v>
      </c>
      <c r="T162" s="100">
        <f>+'PAIA + Seguimiento'!BJ170</f>
        <v>0</v>
      </c>
      <c r="U162" s="100">
        <f>+'PAIA + Seguimiento'!BL170</f>
        <v>0</v>
      </c>
      <c r="V162" s="100" t="str">
        <f>+'PAIA + Seguimiento'!BM170</f>
        <v>Programado</v>
      </c>
      <c r="W162" s="100" t="str">
        <f t="shared" si="35"/>
        <v>No</v>
      </c>
      <c r="X162" s="100" t="str">
        <f t="shared" si="36"/>
        <v/>
      </c>
      <c r="Y162" s="100">
        <f>+'PAIA + Seguimiento'!BN170</f>
        <v>0</v>
      </c>
      <c r="Z162" s="100">
        <f>+'PAIA + Seguimiento'!BO170</f>
        <v>0</v>
      </c>
      <c r="AA162" s="100">
        <f>+'PAIA + Seguimiento'!BQ170</f>
        <v>0</v>
      </c>
      <c r="AB162" s="100" t="str">
        <f>+'PAIA + Seguimiento'!BR170</f>
        <v>Programado</v>
      </c>
      <c r="AC162" s="100" t="str">
        <f t="shared" si="37"/>
        <v>No</v>
      </c>
      <c r="AD162" s="100" t="str">
        <f t="shared" si="38"/>
        <v/>
      </c>
      <c r="AE162" s="100">
        <f>+'PAIA + Seguimiento'!BS170</f>
        <v>0</v>
      </c>
      <c r="AF162" s="100">
        <f>+'PAIA + Seguimiento'!BT170</f>
        <v>0</v>
      </c>
      <c r="AG162" s="100">
        <f>+'PAIA + Seguimiento'!BV170</f>
        <v>0</v>
      </c>
      <c r="AH162" s="100" t="str">
        <f>+'PAIA + Seguimiento'!BW170</f>
        <v>Programado</v>
      </c>
      <c r="AI162" s="100" t="str">
        <f t="shared" si="39"/>
        <v>Si</v>
      </c>
      <c r="AJ162" s="100">
        <f t="shared" si="40"/>
        <v>30</v>
      </c>
      <c r="AK162" s="100">
        <f>+'PAIA + Seguimiento'!BX170</f>
        <v>0</v>
      </c>
      <c r="AL162" s="100">
        <f>+'PAIA + Seguimiento'!BY170</f>
        <v>0</v>
      </c>
      <c r="AM162" s="100">
        <f>+'PAIA + Seguimiento'!CA170</f>
        <v>0</v>
      </c>
    </row>
    <row r="163" spans="1:39" x14ac:dyDescent="0.25">
      <c r="A163" s="100" t="str">
        <f>+'PAIA + Seguimiento'!B171</f>
        <v>Gestión Misional</v>
      </c>
      <c r="B163" s="100" t="str">
        <f>+'PAIA + Seguimiento'!D171</f>
        <v>Mejorar la relación costo-beneficio de la operación, a partir del diseño e implementación de un modelo que integre las etapas de recaudo, liquidación, reconocimiento y giro de los recursos administrados para el sector salud</v>
      </c>
      <c r="C163" s="100" t="str">
        <f>+'PAIA + Seguimiento'!F171</f>
        <v>Optimización de la operación de los procesos de recaudo, liquidación,  reconocimiento y pago de los recursos de salud</v>
      </c>
      <c r="D163" s="100" t="str">
        <f>+'PAIA + Seguimiento'!G171</f>
        <v>Procedimiento para definición, estructuración e implementación de la contribución parcial en el régimen subsidiado en salud,  diseñado e implementado</v>
      </c>
      <c r="E163" s="100" t="str">
        <f>+'PAIA + Seguimiento'!I171</f>
        <v>Notificar el resultado del seguimiento a la población con presunta capacidad de pago</v>
      </c>
      <c r="F163" s="100" t="str">
        <f>+'PAIA + Seguimiento'!K171</f>
        <v>Información como insumo para que las entidades territoriales apliquen el debido proceso respecto a la permanencia o exclusión de la población beneficiaria del régimen subsidiado con presunta capacidad de pago.</v>
      </c>
      <c r="G163" s="101">
        <f>+'PAIA + Seguimiento'!N171</f>
        <v>43862</v>
      </c>
      <c r="H163" s="101">
        <f>+'PAIA + Seguimiento'!O171</f>
        <v>44196</v>
      </c>
      <c r="I163" s="102">
        <f t="shared" si="31"/>
        <v>12</v>
      </c>
      <c r="J163" s="103">
        <f>+'PAIA + Seguimiento'!P171</f>
        <v>0</v>
      </c>
      <c r="K163" s="102">
        <f>+'PAIA + Seguimiento'!R171</f>
        <v>30</v>
      </c>
      <c r="L163" s="102" t="str">
        <f>+'PAIA + Seguimiento'!AZ171</f>
        <v>Dirección de Liquidaciones y Garantías</v>
      </c>
      <c r="M163" s="102">
        <f t="shared" si="32"/>
        <v>0</v>
      </c>
      <c r="N163" s="100" t="str">
        <f>+'PAIA + Seguimiento'!BC171</f>
        <v>En desarrollo</v>
      </c>
      <c r="O163" s="100">
        <f>+'PAIA + Seguimiento'!BD171</f>
        <v>0</v>
      </c>
      <c r="P163" s="100" t="str">
        <f>+'PAIA + Seguimiento'!BH171</f>
        <v>Programado</v>
      </c>
      <c r="Q163" s="100" t="str">
        <f t="shared" si="33"/>
        <v>No</v>
      </c>
      <c r="R163" s="100" t="str">
        <f t="shared" si="34"/>
        <v/>
      </c>
      <c r="S163" s="100" t="str">
        <f>+'PAIA + Seguimiento'!BI171</f>
        <v>No se ha recibido información actualizada de la UGPP para identificar y notificar la población con presunta capacidad de pago</v>
      </c>
      <c r="T163" s="100">
        <f>+'PAIA + Seguimiento'!BJ171</f>
        <v>0</v>
      </c>
      <c r="U163" s="100">
        <f>+'PAIA + Seguimiento'!BL171</f>
        <v>0</v>
      </c>
      <c r="V163" s="100" t="str">
        <f>+'PAIA + Seguimiento'!BM171</f>
        <v>Programado</v>
      </c>
      <c r="W163" s="100" t="str">
        <f t="shared" si="35"/>
        <v>No</v>
      </c>
      <c r="X163" s="100" t="str">
        <f t="shared" si="36"/>
        <v/>
      </c>
      <c r="Y163" s="100">
        <f>+'PAIA + Seguimiento'!BN171</f>
        <v>0</v>
      </c>
      <c r="Z163" s="100">
        <f>+'PAIA + Seguimiento'!BO171</f>
        <v>0</v>
      </c>
      <c r="AA163" s="100">
        <f>+'PAIA + Seguimiento'!BQ171</f>
        <v>0</v>
      </c>
      <c r="AB163" s="100" t="str">
        <f>+'PAIA + Seguimiento'!BR171</f>
        <v>Programado</v>
      </c>
      <c r="AC163" s="100" t="str">
        <f t="shared" si="37"/>
        <v>No</v>
      </c>
      <c r="AD163" s="100" t="str">
        <f t="shared" si="38"/>
        <v/>
      </c>
      <c r="AE163" s="100">
        <f>+'PAIA + Seguimiento'!BS171</f>
        <v>0</v>
      </c>
      <c r="AF163" s="100">
        <f>+'PAIA + Seguimiento'!BT171</f>
        <v>0</v>
      </c>
      <c r="AG163" s="100">
        <f>+'PAIA + Seguimiento'!BV171</f>
        <v>0</v>
      </c>
      <c r="AH163" s="100" t="str">
        <f>+'PAIA + Seguimiento'!BW171</f>
        <v>Programado</v>
      </c>
      <c r="AI163" s="100" t="str">
        <f t="shared" si="39"/>
        <v>Si</v>
      </c>
      <c r="AJ163" s="100">
        <f t="shared" si="40"/>
        <v>30</v>
      </c>
      <c r="AK163" s="100">
        <f>+'PAIA + Seguimiento'!BX171</f>
        <v>0</v>
      </c>
      <c r="AL163" s="100">
        <f>+'PAIA + Seguimiento'!BY171</f>
        <v>0</v>
      </c>
      <c r="AM163" s="100">
        <f>+'PAIA + Seguimiento'!CA171</f>
        <v>0</v>
      </c>
    </row>
    <row r="164" spans="1:39" x14ac:dyDescent="0.25">
      <c r="A164" s="100" t="str">
        <f>+'PAIA + Seguimiento'!B172</f>
        <v>Gestión Misional</v>
      </c>
      <c r="B164" s="100" t="str">
        <f>+'PAIA + Seguimiento'!D172</f>
        <v>Mejorar la relación costo-beneficio de la operación, a partir del diseño e implementación de un modelo que integre las etapas de recaudo, liquidación, reconocimiento y giro de los recursos administrados para el sector salud</v>
      </c>
      <c r="C164" s="100" t="str">
        <f>+'PAIA + Seguimiento'!F172</f>
        <v>Optimización de la operación de los procesos de recaudo, liquidación,  reconocimiento y pago de los recursos de salud</v>
      </c>
      <c r="D164" s="100" t="str">
        <f>+'PAIA + Seguimiento'!G172</f>
        <v>Procedimiento para definición, estructuración e implementación de la contribución parcial en el régimen subsidiado en salud,  diseñado e implementado</v>
      </c>
      <c r="E164" s="100" t="str">
        <f>+'PAIA + Seguimiento'!I172</f>
        <v>Proyectar informe  de seguimiento del comportamiento de los afiliados al régimen subsidiado con presunta capacidad de pago generado</v>
      </c>
      <c r="F164" s="100" t="str">
        <f>+'PAIA + Seguimiento'!K172</f>
        <v>Informe de seguimiento del comportamiento de los afiliados al régimen subsidiado con presunta capacidad de pago</v>
      </c>
      <c r="G164" s="101">
        <f>+'PAIA + Seguimiento'!N172</f>
        <v>43862</v>
      </c>
      <c r="H164" s="101">
        <f>+'PAIA + Seguimiento'!O172</f>
        <v>44196</v>
      </c>
      <c r="I164" s="102">
        <f t="shared" si="31"/>
        <v>12</v>
      </c>
      <c r="J164" s="103">
        <f>+'PAIA + Seguimiento'!P172</f>
        <v>0</v>
      </c>
      <c r="K164" s="102">
        <f>+'PAIA + Seguimiento'!R172</f>
        <v>20</v>
      </c>
      <c r="L164" s="102" t="str">
        <f>+'PAIA + Seguimiento'!AZ172</f>
        <v>Dirección de Liquidaciones y Garantías</v>
      </c>
      <c r="M164" s="102">
        <f t="shared" si="32"/>
        <v>0</v>
      </c>
      <c r="N164" s="100" t="str">
        <f>+'PAIA + Seguimiento'!BC172</f>
        <v>En desarrollo</v>
      </c>
      <c r="O164" s="100">
        <f>+'PAIA + Seguimiento'!BD172</f>
        <v>0</v>
      </c>
      <c r="P164" s="100" t="str">
        <f>+'PAIA + Seguimiento'!BH172</f>
        <v>Programado</v>
      </c>
      <c r="Q164" s="100" t="str">
        <f t="shared" si="33"/>
        <v>No</v>
      </c>
      <c r="R164" s="100" t="str">
        <f t="shared" si="34"/>
        <v/>
      </c>
      <c r="S164" s="100" t="str">
        <f>+'PAIA + Seguimiento'!BI172</f>
        <v>No se ha recibido información actualizada de la UGPP para proyectar informe  de seguimiento de los afiliados al régimen subsidiado con presunta capacidad de pago</v>
      </c>
      <c r="T164" s="100">
        <f>+'PAIA + Seguimiento'!BJ172</f>
        <v>0</v>
      </c>
      <c r="U164" s="100">
        <f>+'PAIA + Seguimiento'!BL172</f>
        <v>0</v>
      </c>
      <c r="V164" s="100" t="str">
        <f>+'PAIA + Seguimiento'!BM172</f>
        <v>Programado</v>
      </c>
      <c r="W164" s="100" t="str">
        <f t="shared" si="35"/>
        <v>No</v>
      </c>
      <c r="X164" s="100" t="str">
        <f t="shared" si="36"/>
        <v/>
      </c>
      <c r="Y164" s="100">
        <f>+'PAIA + Seguimiento'!BN172</f>
        <v>0</v>
      </c>
      <c r="Z164" s="100">
        <f>+'PAIA + Seguimiento'!BO172</f>
        <v>0</v>
      </c>
      <c r="AA164" s="100">
        <f>+'PAIA + Seguimiento'!BQ172</f>
        <v>0</v>
      </c>
      <c r="AB164" s="100" t="str">
        <f>+'PAIA + Seguimiento'!BR172</f>
        <v>Programado</v>
      </c>
      <c r="AC164" s="100" t="str">
        <f t="shared" si="37"/>
        <v>No</v>
      </c>
      <c r="AD164" s="100" t="str">
        <f t="shared" si="38"/>
        <v/>
      </c>
      <c r="AE164" s="100">
        <f>+'PAIA + Seguimiento'!BS172</f>
        <v>0</v>
      </c>
      <c r="AF164" s="100">
        <f>+'PAIA + Seguimiento'!BT172</f>
        <v>0</v>
      </c>
      <c r="AG164" s="100">
        <f>+'PAIA + Seguimiento'!BV172</f>
        <v>0</v>
      </c>
      <c r="AH164" s="100" t="str">
        <f>+'PAIA + Seguimiento'!BW172</f>
        <v>Programado</v>
      </c>
      <c r="AI164" s="100" t="str">
        <f t="shared" si="39"/>
        <v>Si</v>
      </c>
      <c r="AJ164" s="100">
        <f t="shared" si="40"/>
        <v>20</v>
      </c>
      <c r="AK164" s="100">
        <f>+'PAIA + Seguimiento'!BX172</f>
        <v>0</v>
      </c>
      <c r="AL164" s="100">
        <f>+'PAIA + Seguimiento'!BY172</f>
        <v>0</v>
      </c>
      <c r="AM164" s="100">
        <f>+'PAIA + Seguimiento'!CA172</f>
        <v>0</v>
      </c>
    </row>
    <row r="165" spans="1:39" x14ac:dyDescent="0.25">
      <c r="A165" s="100" t="str">
        <f>+'PAIA + Seguimiento'!B173</f>
        <v>Gestión Misional</v>
      </c>
      <c r="B165" s="100" t="str">
        <f>+'PAIA + Seguimiento'!D173</f>
        <v>Mejorar la relación costo-beneficio de la operación, a partir del diseño e implementación de un modelo que integre las etapas de recaudo, liquidación, reconocimiento y giro de los recursos administrados para el sector salud</v>
      </c>
      <c r="C165" s="100" t="str">
        <f>+'PAIA + Seguimiento'!F173</f>
        <v>Optimización de la operación de los procesos de recaudo, liquidación,  reconocimiento y pago de los recursos de salud</v>
      </c>
      <c r="D165" s="100" t="str">
        <f>+'PAIA + Seguimiento'!G173</f>
        <v>Proceso de compensación y de los procesos complementarios del régimen contributivo simplificado</v>
      </c>
      <c r="E165" s="100" t="str">
        <f>+'PAIA + Seguimiento'!I173</f>
        <v>Analizar las condiciones actuales y necesidades de ajuste a la normativa vigente y proyectar modificaciones</v>
      </c>
      <c r="F165" s="100" t="str">
        <f>+'PAIA + Seguimiento'!K173</f>
        <v>Proyecto de Decreto presentado al Minsalud que permita simplificar el proceso de compensación y sus procesos complementarios</v>
      </c>
      <c r="G165" s="101">
        <f>+'PAIA + Seguimiento'!N173</f>
        <v>43850</v>
      </c>
      <c r="H165" s="101">
        <f>+'PAIA + Seguimiento'!O173</f>
        <v>44196</v>
      </c>
      <c r="I165" s="102">
        <f t="shared" si="31"/>
        <v>12</v>
      </c>
      <c r="J165" s="103">
        <f>+'PAIA + Seguimiento'!P173</f>
        <v>0</v>
      </c>
      <c r="K165" s="102">
        <f>+'PAIA + Seguimiento'!R173</f>
        <v>30</v>
      </c>
      <c r="L165" s="102" t="str">
        <f>+'PAIA + Seguimiento'!AZ173</f>
        <v>Dirección de Liquidaciones y Garantías</v>
      </c>
      <c r="M165" s="102">
        <f t="shared" si="32"/>
        <v>0</v>
      </c>
      <c r="N165" s="100" t="str">
        <f>+'PAIA + Seguimiento'!BC173</f>
        <v>En desarrollo</v>
      </c>
      <c r="O165" s="100">
        <f>+'PAIA + Seguimiento'!BD173</f>
        <v>0</v>
      </c>
      <c r="P165" s="100" t="str">
        <f>+'PAIA + Seguimiento'!BH173</f>
        <v>Programado</v>
      </c>
      <c r="Q165" s="100" t="str">
        <f t="shared" si="33"/>
        <v>No</v>
      </c>
      <c r="R165" s="100" t="str">
        <f t="shared" si="34"/>
        <v/>
      </c>
      <c r="S165" s="100" t="str">
        <f>+'PAIA + Seguimiento'!BI173</f>
        <v>Se trabajó en la modficiación del Decreto 780 pata que las cuentas de recaudo queden a nombre de ADRES, pero las demás funciones de delegación del recaudo continuen en las EPS.</v>
      </c>
      <c r="T165" s="100">
        <f>+'PAIA + Seguimiento'!BJ173</f>
        <v>0</v>
      </c>
      <c r="U165" s="100" t="str">
        <f>+'PAIA + Seguimiento'!BL173</f>
        <v>Documento: 'Modificación Decreto 780 de 2016 - Compensación'</v>
      </c>
      <c r="V165" s="100" t="str">
        <f>+'PAIA + Seguimiento'!BM173</f>
        <v>Programado</v>
      </c>
      <c r="W165" s="100" t="str">
        <f t="shared" si="35"/>
        <v>No</v>
      </c>
      <c r="X165" s="100" t="str">
        <f t="shared" si="36"/>
        <v/>
      </c>
      <c r="Y165" s="100">
        <f>+'PAIA + Seguimiento'!BN173</f>
        <v>0</v>
      </c>
      <c r="Z165" s="100">
        <f>+'PAIA + Seguimiento'!BO173</f>
        <v>0</v>
      </c>
      <c r="AA165" s="100">
        <f>+'PAIA + Seguimiento'!BQ173</f>
        <v>0</v>
      </c>
      <c r="AB165" s="100" t="str">
        <f>+'PAIA + Seguimiento'!BR173</f>
        <v>Programado</v>
      </c>
      <c r="AC165" s="100" t="str">
        <f t="shared" si="37"/>
        <v>No</v>
      </c>
      <c r="AD165" s="100" t="str">
        <f t="shared" si="38"/>
        <v/>
      </c>
      <c r="AE165" s="100">
        <f>+'PAIA + Seguimiento'!BS173</f>
        <v>0</v>
      </c>
      <c r="AF165" s="100">
        <f>+'PAIA + Seguimiento'!BT173</f>
        <v>0</v>
      </c>
      <c r="AG165" s="100">
        <f>+'PAIA + Seguimiento'!BV173</f>
        <v>0</v>
      </c>
      <c r="AH165" s="100" t="str">
        <f>+'PAIA + Seguimiento'!BW173</f>
        <v>Programado</v>
      </c>
      <c r="AI165" s="100" t="str">
        <f t="shared" si="39"/>
        <v>Si</v>
      </c>
      <c r="AJ165" s="100">
        <f t="shared" si="40"/>
        <v>30</v>
      </c>
      <c r="AK165" s="100">
        <f>+'PAIA + Seguimiento'!BX173</f>
        <v>0</v>
      </c>
      <c r="AL165" s="100">
        <f>+'PAIA + Seguimiento'!BY173</f>
        <v>0</v>
      </c>
      <c r="AM165" s="100">
        <f>+'PAIA + Seguimiento'!CA173</f>
        <v>0</v>
      </c>
    </row>
    <row r="166" spans="1:39" x14ac:dyDescent="0.25">
      <c r="A166" s="100" t="str">
        <f>+'PAIA + Seguimiento'!B174</f>
        <v>Gestión Misional</v>
      </c>
      <c r="B166" s="100" t="str">
        <f>+'PAIA + Seguimiento'!D174</f>
        <v>Mejorar la relación costo-beneficio de la operación, a partir del diseño e implementación de un modelo que integre las etapas de recaudo, liquidación, reconocimiento y giro de los recursos administrados para el sector salud</v>
      </c>
      <c r="C166" s="100" t="str">
        <f>+'PAIA + Seguimiento'!F174</f>
        <v>Optimización de la operación de los procesos de recaudo, liquidación,  reconocimiento y pago de los recursos de salud</v>
      </c>
      <c r="D166" s="100" t="str">
        <f>+'PAIA + Seguimiento'!G174</f>
        <v>Proceso de compensación y de los procesos complementarios del régimen contributivo simplificado</v>
      </c>
      <c r="E166" s="100" t="str">
        <f>+'PAIA + Seguimiento'!I174</f>
        <v>Proyectar acto administrativo de la ADRES que compile las normas asociadas al proceso de liquidación, reconocimiento y giro de los recursos del régimen contributivo expedido.</v>
      </c>
      <c r="F166" s="100" t="str">
        <f>+'PAIA + Seguimiento'!K174</f>
        <v>Acto administrativo de la ADRES que compile las normas asociadas al proceso de liquidación, reconocimiento y giro de los recursos del régimen contributivo expedido</v>
      </c>
      <c r="G166" s="101">
        <f>+'PAIA + Seguimiento'!N174</f>
        <v>43850</v>
      </c>
      <c r="H166" s="101">
        <f>+'PAIA + Seguimiento'!O174</f>
        <v>44196</v>
      </c>
      <c r="I166" s="102">
        <f t="shared" si="31"/>
        <v>12</v>
      </c>
      <c r="J166" s="103">
        <f>+'PAIA + Seguimiento'!P174</f>
        <v>0</v>
      </c>
      <c r="K166" s="102">
        <f>+'PAIA + Seguimiento'!R174</f>
        <v>35</v>
      </c>
      <c r="L166" s="102" t="str">
        <f>+'PAIA + Seguimiento'!AZ174</f>
        <v>Dirección de Liquidaciones y Garantías</v>
      </c>
      <c r="M166" s="102">
        <f t="shared" si="32"/>
        <v>0</v>
      </c>
      <c r="N166" s="100" t="str">
        <f>+'PAIA + Seguimiento'!BC174</f>
        <v>En desarrollo</v>
      </c>
      <c r="O166" s="100">
        <f>+'PAIA + Seguimiento'!BD174</f>
        <v>0</v>
      </c>
      <c r="P166" s="100" t="str">
        <f>+'PAIA + Seguimiento'!BH174</f>
        <v>Programado</v>
      </c>
      <c r="Q166" s="100" t="str">
        <f t="shared" si="33"/>
        <v>No</v>
      </c>
      <c r="R166" s="100" t="str">
        <f t="shared" si="34"/>
        <v/>
      </c>
      <c r="S166" s="100" t="str">
        <f>+'PAIA + Seguimiento'!BI174</f>
        <v>Sobre este punto no se ha generado aún el documento, ya que la base es el protocolo de UPC el cual se encuentra en construcción.</v>
      </c>
      <c r="T166" s="100">
        <f>+'PAIA + Seguimiento'!BJ174</f>
        <v>0</v>
      </c>
      <c r="U166" s="100">
        <f>+'PAIA + Seguimiento'!BL174</f>
        <v>0</v>
      </c>
      <c r="V166" s="100" t="str">
        <f>+'PAIA + Seguimiento'!BM174</f>
        <v>Programado</v>
      </c>
      <c r="W166" s="100" t="str">
        <f t="shared" si="35"/>
        <v>No</v>
      </c>
      <c r="X166" s="100" t="str">
        <f t="shared" si="36"/>
        <v/>
      </c>
      <c r="Y166" s="100">
        <f>+'PAIA + Seguimiento'!BN174</f>
        <v>0</v>
      </c>
      <c r="Z166" s="100">
        <f>+'PAIA + Seguimiento'!BO174</f>
        <v>0</v>
      </c>
      <c r="AA166" s="100">
        <f>+'PAIA + Seguimiento'!BQ174</f>
        <v>0</v>
      </c>
      <c r="AB166" s="100" t="str">
        <f>+'PAIA + Seguimiento'!BR174</f>
        <v>Programado</v>
      </c>
      <c r="AC166" s="100" t="str">
        <f t="shared" si="37"/>
        <v>No</v>
      </c>
      <c r="AD166" s="100" t="str">
        <f t="shared" si="38"/>
        <v/>
      </c>
      <c r="AE166" s="100">
        <f>+'PAIA + Seguimiento'!BS174</f>
        <v>0</v>
      </c>
      <c r="AF166" s="100">
        <f>+'PAIA + Seguimiento'!BT174</f>
        <v>0</v>
      </c>
      <c r="AG166" s="100">
        <f>+'PAIA + Seguimiento'!BV174</f>
        <v>0</v>
      </c>
      <c r="AH166" s="100" t="str">
        <f>+'PAIA + Seguimiento'!BW174</f>
        <v>Programado</v>
      </c>
      <c r="AI166" s="100" t="str">
        <f t="shared" si="39"/>
        <v>Si</v>
      </c>
      <c r="AJ166" s="100">
        <f t="shared" si="40"/>
        <v>35</v>
      </c>
      <c r="AK166" s="100">
        <f>+'PAIA + Seguimiento'!BX174</f>
        <v>0</v>
      </c>
      <c r="AL166" s="100">
        <f>+'PAIA + Seguimiento'!BY174</f>
        <v>0</v>
      </c>
      <c r="AM166" s="100">
        <f>+'PAIA + Seguimiento'!CA174</f>
        <v>0</v>
      </c>
    </row>
    <row r="167" spans="1:39" x14ac:dyDescent="0.25">
      <c r="A167" s="100" t="str">
        <f>+'PAIA + Seguimiento'!B175</f>
        <v>Gestión Misional</v>
      </c>
      <c r="B167" s="100" t="str">
        <f>+'PAIA + Seguimiento'!D175</f>
        <v>Mejorar la relación costo-beneficio de la operación, a partir del diseño e implementación de un modelo que integre las etapas de recaudo, liquidación, reconocimiento y giro de los recursos administrados para el sector salud</v>
      </c>
      <c r="C167" s="100" t="str">
        <f>+'PAIA + Seguimiento'!F175</f>
        <v>Optimización de la operación de los procesos de recaudo, liquidación,  reconocimiento y pago de los recursos de salud</v>
      </c>
      <c r="D167" s="100" t="str">
        <f>+'PAIA + Seguimiento'!G175</f>
        <v>Proceso de compensación y de los procesos complementarios del régimen contributivo simplificado</v>
      </c>
      <c r="E167" s="100" t="str">
        <f>+'PAIA + Seguimiento'!I175</f>
        <v>Proyectar el reglamento con las condiciones técnicas, financieras y operativas para la apertura de cuentas maestras de recaudo de cotizaciones.</v>
      </c>
      <c r="F167" s="100" t="str">
        <f>+'PAIA + Seguimiento'!K175</f>
        <v>Reglamento con las condiciones técnicas, financieras y operativas para la apertura de cuentas maestras de recaudo de cotizaciones expedido</v>
      </c>
      <c r="G167" s="101">
        <f>+'PAIA + Seguimiento'!N175</f>
        <v>43850</v>
      </c>
      <c r="H167" s="101">
        <f>+'PAIA + Seguimiento'!O175</f>
        <v>44196</v>
      </c>
      <c r="I167" s="102">
        <f t="shared" si="31"/>
        <v>12</v>
      </c>
      <c r="J167" s="103">
        <f>+'PAIA + Seguimiento'!P175</f>
        <v>0</v>
      </c>
      <c r="K167" s="102">
        <f>+'PAIA + Seguimiento'!R175</f>
        <v>35</v>
      </c>
      <c r="L167" s="102" t="str">
        <f>+'PAIA + Seguimiento'!AZ175</f>
        <v>Dirección de Liquidaciones y Garantías</v>
      </c>
      <c r="M167" s="102">
        <f t="shared" si="32"/>
        <v>0</v>
      </c>
      <c r="N167" s="100" t="str">
        <f>+'PAIA + Seguimiento'!BC175</f>
        <v>En desarrollo</v>
      </c>
      <c r="O167" s="100">
        <f>+'PAIA + Seguimiento'!BD175</f>
        <v>0</v>
      </c>
      <c r="P167" s="100" t="str">
        <f>+'PAIA + Seguimiento'!BH175</f>
        <v>Programado</v>
      </c>
      <c r="Q167" s="100" t="str">
        <f t="shared" si="33"/>
        <v>No</v>
      </c>
      <c r="R167" s="100" t="str">
        <f t="shared" si="34"/>
        <v/>
      </c>
      <c r="S167" s="100" t="str">
        <f>+'PAIA + Seguimiento'!BI175</f>
        <v>Se proyectó un borrador de Resolución ára cuentas maestras de recaudo y de pago para observaciones de actores internos de la Subdirección de Liquidaciones del Aseguramiento.</v>
      </c>
      <c r="T167" s="100">
        <f>+'PAIA + Seguimiento'!BJ175</f>
        <v>0</v>
      </c>
      <c r="U167" s="100" t="str">
        <f>+'PAIA + Seguimiento'!BL175</f>
        <v>Documento: 'Proyecto resolución cuentas maestras v.26-02-2020'</v>
      </c>
      <c r="V167" s="100" t="str">
        <f>+'PAIA + Seguimiento'!BM175</f>
        <v>Programado</v>
      </c>
      <c r="W167" s="100" t="str">
        <f t="shared" si="35"/>
        <v>No</v>
      </c>
      <c r="X167" s="100" t="str">
        <f t="shared" si="36"/>
        <v/>
      </c>
      <c r="Y167" s="100">
        <f>+'PAIA + Seguimiento'!BN175</f>
        <v>0</v>
      </c>
      <c r="Z167" s="100">
        <f>+'PAIA + Seguimiento'!BO175</f>
        <v>0</v>
      </c>
      <c r="AA167" s="100">
        <f>+'PAIA + Seguimiento'!BQ175</f>
        <v>0</v>
      </c>
      <c r="AB167" s="100" t="str">
        <f>+'PAIA + Seguimiento'!BR175</f>
        <v>Programado</v>
      </c>
      <c r="AC167" s="100" t="str">
        <f t="shared" si="37"/>
        <v>No</v>
      </c>
      <c r="AD167" s="100" t="str">
        <f t="shared" si="38"/>
        <v/>
      </c>
      <c r="AE167" s="100">
        <f>+'PAIA + Seguimiento'!BS175</f>
        <v>0</v>
      </c>
      <c r="AF167" s="100">
        <f>+'PAIA + Seguimiento'!BT175</f>
        <v>0</v>
      </c>
      <c r="AG167" s="100">
        <f>+'PAIA + Seguimiento'!BV175</f>
        <v>0</v>
      </c>
      <c r="AH167" s="100" t="str">
        <f>+'PAIA + Seguimiento'!BW175</f>
        <v>Programado</v>
      </c>
      <c r="AI167" s="100" t="str">
        <f t="shared" si="39"/>
        <v>Si</v>
      </c>
      <c r="AJ167" s="100">
        <f t="shared" si="40"/>
        <v>35</v>
      </c>
      <c r="AK167" s="100">
        <f>+'PAIA + Seguimiento'!BX175</f>
        <v>0</v>
      </c>
      <c r="AL167" s="100">
        <f>+'PAIA + Seguimiento'!BY175</f>
        <v>0</v>
      </c>
      <c r="AM167" s="100">
        <f>+'PAIA + Seguimiento'!CA175</f>
        <v>0</v>
      </c>
    </row>
    <row r="168" spans="1:39" x14ac:dyDescent="0.25">
      <c r="A168" s="100" t="str">
        <f>+'PAIA + Seguimiento'!B176</f>
        <v>Gestión Misional</v>
      </c>
      <c r="B168" s="100" t="str">
        <f>+'PAIA + Seguimiento'!D176</f>
        <v>Mejorar la relación costo-beneficio de la operación, a partir del diseño e implementación de un modelo que integre las etapas de recaudo, liquidación, reconocimiento y giro de los recursos administrados para el sector salud</v>
      </c>
      <c r="C168" s="100" t="str">
        <f>+'PAIA + Seguimiento'!F176</f>
        <v>Optimización de la operación de los procesos de recaudo, liquidación,  reconocimiento y pago de los recursos de salud</v>
      </c>
      <c r="D168" s="100" t="str">
        <f>+'PAIA + Seguimiento'!G176</f>
        <v>Proceso de gestión de afiliados revisado y mejorado</v>
      </c>
      <c r="E168" s="100" t="str">
        <f>+'PAIA + Seguimiento'!I176</f>
        <v>Revisar y mejorar el proceso de gestión de afiliados y sus procedimiento para mejorar la calidad y oportunidad de los datos en la BDUA.</v>
      </c>
      <c r="F168" s="100" t="str">
        <f>+'PAIA + Seguimiento'!K176</f>
        <v>Proceso y procedimientos de gestión de afilados revisados y aprobados</v>
      </c>
      <c r="G168" s="101">
        <f>+'PAIA + Seguimiento'!N176</f>
        <v>43831</v>
      </c>
      <c r="H168" s="101">
        <f>+'PAIA + Seguimiento'!O176</f>
        <v>44196</v>
      </c>
      <c r="I168" s="102">
        <f t="shared" si="31"/>
        <v>12</v>
      </c>
      <c r="J168" s="103">
        <f>+'PAIA + Seguimiento'!P176</f>
        <v>0</v>
      </c>
      <c r="K168" s="102">
        <f>+'PAIA + Seguimiento'!R176</f>
        <v>100</v>
      </c>
      <c r="L168" s="102" t="str">
        <f>+'PAIA + Seguimiento'!AZ176</f>
        <v>Dirección de Tecnologías de Información y Comunicaciones</v>
      </c>
      <c r="M168" s="102">
        <f t="shared" si="32"/>
        <v>0</v>
      </c>
      <c r="N168" s="100" t="str">
        <f>+'PAIA + Seguimiento'!BC176</f>
        <v>En desarrollo</v>
      </c>
      <c r="O168" s="100">
        <f>+'PAIA + Seguimiento'!BD176</f>
        <v>0</v>
      </c>
      <c r="P168" s="100" t="str">
        <f>+'PAIA + Seguimiento'!BH176</f>
        <v>Programado</v>
      </c>
      <c r="Q168" s="100" t="str">
        <f t="shared" si="33"/>
        <v>No</v>
      </c>
      <c r="R168" s="100" t="str">
        <f t="shared" si="34"/>
        <v/>
      </c>
      <c r="S168" s="100" t="str">
        <f>+'PAIA + Seguimiento'!BI176</f>
        <v xml:space="preserve">20200331. Se definió cronograma de trabajo para actualización y creación de los procedimientos tal como se puede ver en el archivo Cronograma Procedimientos BDUA.xlsx, en donde se estima un total de 25 procedimientos. Adicionalmente la revisión se va a realizar entre los meses de abril y mayo.
Se aclara que este cronograma eventualmente puede llegar a tener modificaciones, teniendo en cuenta que se ha definido un nuevo mapa de procesos de la Entidad y dependiendo de la articulación de los mismos, la definición y actualización de los procedimientos que actualmente se han definido puede variar; incluso, pueden ser generados nuevos procedimientos.
</v>
      </c>
      <c r="T168" s="100" t="str">
        <f>+'PAIA + Seguimiento'!BJ176</f>
        <v>Ninguna dentro del periodo</v>
      </c>
      <c r="U168" s="100" t="str">
        <f>+'PAIA + Seguimiento'!BL176</f>
        <v>Ver: Trim I\Proceso y procedimientos de gestión de afilados revisados y aprobados</v>
      </c>
      <c r="V168" s="100" t="str">
        <f>+'PAIA + Seguimiento'!BM176</f>
        <v>Programado</v>
      </c>
      <c r="W168" s="100" t="str">
        <f t="shared" si="35"/>
        <v>No</v>
      </c>
      <c r="X168" s="100" t="str">
        <f t="shared" si="36"/>
        <v/>
      </c>
      <c r="Y168" s="100">
        <f>+'PAIA + Seguimiento'!BN176</f>
        <v>0</v>
      </c>
      <c r="Z168" s="100">
        <f>+'PAIA + Seguimiento'!BO176</f>
        <v>0</v>
      </c>
      <c r="AA168" s="100">
        <f>+'PAIA + Seguimiento'!BQ176</f>
        <v>0</v>
      </c>
      <c r="AB168" s="100" t="str">
        <f>+'PAIA + Seguimiento'!BR176</f>
        <v>Programado</v>
      </c>
      <c r="AC168" s="100" t="str">
        <f t="shared" si="37"/>
        <v>No</v>
      </c>
      <c r="AD168" s="100" t="str">
        <f t="shared" si="38"/>
        <v/>
      </c>
      <c r="AE168" s="100">
        <f>+'PAIA + Seguimiento'!BS176</f>
        <v>0</v>
      </c>
      <c r="AF168" s="100">
        <f>+'PAIA + Seguimiento'!BT176</f>
        <v>0</v>
      </c>
      <c r="AG168" s="100">
        <f>+'PAIA + Seguimiento'!BV176</f>
        <v>0</v>
      </c>
      <c r="AH168" s="100" t="str">
        <f>+'PAIA + Seguimiento'!BW176</f>
        <v>Programado</v>
      </c>
      <c r="AI168" s="100" t="str">
        <f t="shared" si="39"/>
        <v>Si</v>
      </c>
      <c r="AJ168" s="100">
        <f t="shared" si="40"/>
        <v>100</v>
      </c>
      <c r="AK168" s="100">
        <f>+'PAIA + Seguimiento'!BX176</f>
        <v>0</v>
      </c>
      <c r="AL168" s="100">
        <f>+'PAIA + Seguimiento'!BY176</f>
        <v>0</v>
      </c>
      <c r="AM168" s="100">
        <f>+'PAIA + Seguimiento'!CA176</f>
        <v>0</v>
      </c>
    </row>
    <row r="169" spans="1:39" x14ac:dyDescent="0.25">
      <c r="A169" s="100" t="str">
        <f>+'PAIA + Seguimiento'!B177</f>
        <v>Gestión Misional</v>
      </c>
      <c r="B169" s="100" t="str">
        <f>+'PAIA + Seguimiento'!D177</f>
        <v>Mejorar la relación costo-beneficio de la operación, a partir del diseño e implementación de un modelo que integre las etapas de recaudo, liquidación, reconocimiento y giro de los recursos administrados para el sector salud</v>
      </c>
      <c r="C169" s="100" t="str">
        <f>+'PAIA + Seguimiento'!F177</f>
        <v>Optimización de la operación de los procesos de recaudo, liquidación,  reconocimiento y pago de los recursos de salud</v>
      </c>
      <c r="D169" s="100" t="str">
        <f>+'PAIA + Seguimiento'!G177</f>
        <v>Proceso de giro directo de los recursos de la UPC de los regímenes contributivo y subsidiado revisado y mejorado a partir de lo previsto en las Leyes 1955 (Artículo 239) y 1966 de 2019 (Artículo 12) y publicación de la información mejorada.</v>
      </c>
      <c r="E169" s="100" t="str">
        <f>+'PAIA + Seguimiento'!I177</f>
        <v>Proyectar los anexos técnicos para la presentación de la información de giro directo por parte de las EPS, aplicable a los dos regímenes y presentarlo ante el Minsalud</v>
      </c>
      <c r="F169" s="100" t="str">
        <f>+'PAIA + Seguimiento'!K177</f>
        <v>Anexos técnicos presentados a Minsalud para la presentación de la información de giro directo por parte de las EPS, aplicable a los dos regímenes.</v>
      </c>
      <c r="G169" s="101">
        <f>+'PAIA + Seguimiento'!N177</f>
        <v>43862</v>
      </c>
      <c r="H169" s="101">
        <f>+'PAIA + Seguimiento'!O177</f>
        <v>44196</v>
      </c>
      <c r="I169" s="102">
        <f t="shared" si="31"/>
        <v>12</v>
      </c>
      <c r="J169" s="103">
        <f>+'PAIA + Seguimiento'!P177</f>
        <v>0</v>
      </c>
      <c r="K169" s="102">
        <f>+'PAIA + Seguimiento'!R177</f>
        <v>60</v>
      </c>
      <c r="L169" s="102" t="str">
        <f>+'PAIA + Seguimiento'!AZ177</f>
        <v>Dirección de Liquidaciones y Garantías</v>
      </c>
      <c r="M169" s="102">
        <f t="shared" si="32"/>
        <v>0</v>
      </c>
      <c r="N169" s="100" t="str">
        <f>+'PAIA + Seguimiento'!BC177</f>
        <v>En desarrollo</v>
      </c>
      <c r="O169" s="100">
        <f>+'PAIA + Seguimiento'!BD177</f>
        <v>0</v>
      </c>
      <c r="P169" s="100" t="str">
        <f>+'PAIA + Seguimiento'!BH177</f>
        <v>Programado</v>
      </c>
      <c r="Q169" s="100" t="str">
        <f t="shared" si="33"/>
        <v>No</v>
      </c>
      <c r="R169" s="100" t="str">
        <f t="shared" si="34"/>
        <v/>
      </c>
      <c r="S169" s="100" t="str">
        <f>+'PAIA + Seguimiento'!BI177</f>
        <v>En el trimestre evaluado se adelantó el proyecto de resolución de giro desde las cuentas maestras de las EPS, incluido el anexo técnico, aplicable a los dos regímenes.</v>
      </c>
      <c r="T169" s="100">
        <f>+'PAIA + Seguimiento'!BJ177</f>
        <v>0</v>
      </c>
      <c r="U169" s="100">
        <f>+'PAIA + Seguimiento'!BL177</f>
        <v>0</v>
      </c>
      <c r="V169" s="100" t="str">
        <f>+'PAIA + Seguimiento'!BM177</f>
        <v>Programado</v>
      </c>
      <c r="W169" s="100" t="str">
        <f t="shared" si="35"/>
        <v>No</v>
      </c>
      <c r="X169" s="100" t="str">
        <f t="shared" si="36"/>
        <v/>
      </c>
      <c r="Y169" s="100">
        <f>+'PAIA + Seguimiento'!BN177</f>
        <v>0</v>
      </c>
      <c r="Z169" s="100">
        <f>+'PAIA + Seguimiento'!BO177</f>
        <v>0</v>
      </c>
      <c r="AA169" s="100">
        <f>+'PAIA + Seguimiento'!BQ177</f>
        <v>0</v>
      </c>
      <c r="AB169" s="100" t="str">
        <f>+'PAIA + Seguimiento'!BR177</f>
        <v>Programado</v>
      </c>
      <c r="AC169" s="100" t="str">
        <f t="shared" si="37"/>
        <v>No</v>
      </c>
      <c r="AD169" s="100" t="str">
        <f t="shared" si="38"/>
        <v/>
      </c>
      <c r="AE169" s="100">
        <f>+'PAIA + Seguimiento'!BS177</f>
        <v>0</v>
      </c>
      <c r="AF169" s="100">
        <f>+'PAIA + Seguimiento'!BT177</f>
        <v>0</v>
      </c>
      <c r="AG169" s="100">
        <f>+'PAIA + Seguimiento'!BV177</f>
        <v>0</v>
      </c>
      <c r="AH169" s="100" t="str">
        <f>+'PAIA + Seguimiento'!BW177</f>
        <v>Programado</v>
      </c>
      <c r="AI169" s="100" t="str">
        <f t="shared" si="39"/>
        <v>Si</v>
      </c>
      <c r="AJ169" s="100">
        <f t="shared" si="40"/>
        <v>60</v>
      </c>
      <c r="AK169" s="100">
        <f>+'PAIA + Seguimiento'!BX177</f>
        <v>0</v>
      </c>
      <c r="AL169" s="100">
        <f>+'PAIA + Seguimiento'!BY177</f>
        <v>0</v>
      </c>
      <c r="AM169" s="100">
        <f>+'PAIA + Seguimiento'!CA177</f>
        <v>0</v>
      </c>
    </row>
    <row r="170" spans="1:39" x14ac:dyDescent="0.25">
      <c r="A170" s="100" t="str">
        <f>+'PAIA + Seguimiento'!B178</f>
        <v>Gestión Misional</v>
      </c>
      <c r="B170" s="100" t="str">
        <f>+'PAIA + Seguimiento'!D178</f>
        <v>Mejorar la relación costo-beneficio de la operación, a partir del diseño e implementación de un modelo que integre las etapas de recaudo, liquidación, reconocimiento y giro de los recursos administrados para el sector salud</v>
      </c>
      <c r="C170" s="100" t="str">
        <f>+'PAIA + Seguimiento'!F178</f>
        <v>Optimización de la operación de los procesos de recaudo, liquidación,  reconocimiento y pago de los recursos de salud</v>
      </c>
      <c r="D170" s="100" t="str">
        <f>+'PAIA + Seguimiento'!G178</f>
        <v>Proceso de giro directo de los recursos de la UPC de los regímenes contributivo y subsidiado revisado y mejorado a partir de lo previsto en las Leyes 1955 (Artículo 239) y 1966 de 2019 (Artículo 12) y publicación de la información mejorada.</v>
      </c>
      <c r="E170" s="100" t="str">
        <f>+'PAIA + Seguimiento'!I178</f>
        <v>Revisar normativa vigente y proyectar ajustes para la optimización del proceso de giro directo de los recursos de la UPC de los regímenes contributivo y subsidiado</v>
      </c>
      <c r="F170" s="100" t="str">
        <f>+'PAIA + Seguimiento'!K178</f>
        <v>Proyecto de Decreto o Resolución presentado al Minsalud</v>
      </c>
      <c r="G170" s="101">
        <f>+'PAIA + Seguimiento'!N178</f>
        <v>43862</v>
      </c>
      <c r="H170" s="101">
        <f>+'PAIA + Seguimiento'!O178</f>
        <v>44196</v>
      </c>
      <c r="I170" s="102">
        <f t="shared" si="31"/>
        <v>12</v>
      </c>
      <c r="J170" s="103">
        <f>+'PAIA + Seguimiento'!P178</f>
        <v>0</v>
      </c>
      <c r="K170" s="102">
        <f>+'PAIA + Seguimiento'!R178</f>
        <v>40</v>
      </c>
      <c r="L170" s="102" t="str">
        <f>+'PAIA + Seguimiento'!AZ178</f>
        <v>Dirección de Liquidaciones y Garantías</v>
      </c>
      <c r="M170" s="102">
        <f t="shared" si="32"/>
        <v>0</v>
      </c>
      <c r="N170" s="100" t="str">
        <f>+'PAIA + Seguimiento'!BC178</f>
        <v>En desarrollo</v>
      </c>
      <c r="O170" s="100">
        <f>+'PAIA + Seguimiento'!BD178</f>
        <v>0</v>
      </c>
      <c r="P170" s="100" t="str">
        <f>+'PAIA + Seguimiento'!BH178</f>
        <v>Programado</v>
      </c>
      <c r="Q170" s="100" t="str">
        <f t="shared" si="33"/>
        <v>No</v>
      </c>
      <c r="R170" s="100" t="str">
        <f t="shared" si="34"/>
        <v/>
      </c>
      <c r="S170" s="100" t="str">
        <f>+'PAIA + Seguimiento'!BI178</f>
        <v>Se adelantó proyecto de acto de administrativo según lo establecido en el artículo 239 de la Ley 1955 de 2019.</v>
      </c>
      <c r="T170" s="100">
        <f>+'PAIA + Seguimiento'!BJ178</f>
        <v>0</v>
      </c>
      <c r="U170" s="100">
        <f>+'PAIA + Seguimiento'!BL178</f>
        <v>0</v>
      </c>
      <c r="V170" s="100" t="str">
        <f>+'PAIA + Seguimiento'!BM178</f>
        <v>Programado</v>
      </c>
      <c r="W170" s="100" t="str">
        <f t="shared" si="35"/>
        <v>No</v>
      </c>
      <c r="X170" s="100" t="str">
        <f t="shared" si="36"/>
        <v/>
      </c>
      <c r="Y170" s="100">
        <f>+'PAIA + Seguimiento'!BN178</f>
        <v>0</v>
      </c>
      <c r="Z170" s="100">
        <f>+'PAIA + Seguimiento'!BO178</f>
        <v>0</v>
      </c>
      <c r="AA170" s="100">
        <f>+'PAIA + Seguimiento'!BQ178</f>
        <v>0</v>
      </c>
      <c r="AB170" s="100" t="str">
        <f>+'PAIA + Seguimiento'!BR178</f>
        <v>Programado</v>
      </c>
      <c r="AC170" s="100" t="str">
        <f t="shared" si="37"/>
        <v>No</v>
      </c>
      <c r="AD170" s="100" t="str">
        <f t="shared" si="38"/>
        <v/>
      </c>
      <c r="AE170" s="100">
        <f>+'PAIA + Seguimiento'!BS178</f>
        <v>0</v>
      </c>
      <c r="AF170" s="100">
        <f>+'PAIA + Seguimiento'!BT178</f>
        <v>0</v>
      </c>
      <c r="AG170" s="100">
        <f>+'PAIA + Seguimiento'!BV178</f>
        <v>0</v>
      </c>
      <c r="AH170" s="100" t="str">
        <f>+'PAIA + Seguimiento'!BW178</f>
        <v>Programado</v>
      </c>
      <c r="AI170" s="100" t="str">
        <f t="shared" si="39"/>
        <v>Si</v>
      </c>
      <c r="AJ170" s="100">
        <f t="shared" si="40"/>
        <v>40</v>
      </c>
      <c r="AK170" s="100">
        <f>+'PAIA + Seguimiento'!BX178</f>
        <v>0</v>
      </c>
      <c r="AL170" s="100">
        <f>+'PAIA + Seguimiento'!BY178</f>
        <v>0</v>
      </c>
      <c r="AM170" s="100">
        <f>+'PAIA + Seguimiento'!CA178</f>
        <v>0</v>
      </c>
    </row>
    <row r="171" spans="1:39" x14ac:dyDescent="0.25">
      <c r="A171" s="100" t="str">
        <f>+'PAIA + Seguimiento'!B179</f>
        <v>Gestión Misional</v>
      </c>
      <c r="B171" s="100" t="str">
        <f>+'PAIA + Seguimiento'!D179</f>
        <v>Mejorar la relación costo-beneficio de la operación, a partir del diseño e implementación de un modelo que integre las etapas de recaudo, liquidación, reconocimiento y giro de los recursos administrados para el sector salud</v>
      </c>
      <c r="C171" s="100" t="str">
        <f>+'PAIA + Seguimiento'!F179</f>
        <v>Optimización de la operación de los procesos de recaudo, liquidación,  reconocimiento y pago de los recursos de salud</v>
      </c>
      <c r="D171" s="100" t="str">
        <f>+'PAIA + Seguimiento'!G179</f>
        <v xml:space="preserve">Propuesta para la integración  del proceso de gestión de cobro coactivo con el proceso de gestión de recaudo y fuentes de financiación </v>
      </c>
      <c r="E171" s="100" t="str">
        <f>+'PAIA + Seguimiento'!I179</f>
        <v xml:space="preserve">Identificación del procedimiento para la custodia y aplicación de títulos de deposito judicial
</v>
      </c>
      <c r="F171" s="100" t="str">
        <f>+'PAIA + Seguimiento'!K179</f>
        <v>Procedimiento documentado</v>
      </c>
      <c r="G171" s="101">
        <f>+'PAIA + Seguimiento'!N179</f>
        <v>43862</v>
      </c>
      <c r="H171" s="101">
        <f>+'PAIA + Seguimiento'!O179</f>
        <v>44196</v>
      </c>
      <c r="I171" s="102">
        <f t="shared" si="31"/>
        <v>12</v>
      </c>
      <c r="J171" s="103">
        <f>+'PAIA + Seguimiento'!P179</f>
        <v>19679314.125</v>
      </c>
      <c r="K171" s="102">
        <f>+'PAIA + Seguimiento'!R179</f>
        <v>50</v>
      </c>
      <c r="L171" s="102" t="str">
        <f>+'PAIA + Seguimiento'!AZ179</f>
        <v>Oficina Asesora Jurídica</v>
      </c>
      <c r="M171" s="102">
        <f t="shared" si="32"/>
        <v>0</v>
      </c>
      <c r="N171" s="100" t="str">
        <f>+'PAIA + Seguimiento'!BC179</f>
        <v>En desarrollo</v>
      </c>
      <c r="O171" s="100">
        <f>+'PAIA + Seguimiento'!BD179</f>
        <v>0</v>
      </c>
      <c r="P171" s="100" t="str">
        <f>+'PAIA + Seguimiento'!BH179</f>
        <v>Programado</v>
      </c>
      <c r="Q171" s="100" t="str">
        <f t="shared" si="33"/>
        <v>No</v>
      </c>
      <c r="R171" s="100" t="str">
        <f t="shared" si="34"/>
        <v/>
      </c>
      <c r="S171" s="100" t="str">
        <f>+'PAIA + Seguimiento'!BI179</f>
        <v xml:space="preserve">Se verificó la creación de la cuenta de títulos de depósito judicial y se programó reuniones para el mes de abril con el fin de identificar las entradas y salidas de los procedimientos.   </v>
      </c>
      <c r="T171" s="100">
        <f>+'PAIA + Seguimiento'!BJ179</f>
        <v>0</v>
      </c>
      <c r="U171" s="100">
        <f>+'PAIA + Seguimiento'!BL179</f>
        <v>0</v>
      </c>
      <c r="V171" s="100" t="str">
        <f>+'PAIA + Seguimiento'!BM179</f>
        <v>Programado</v>
      </c>
      <c r="W171" s="100" t="str">
        <f t="shared" si="35"/>
        <v>No</v>
      </c>
      <c r="X171" s="100" t="str">
        <f t="shared" si="36"/>
        <v/>
      </c>
      <c r="Y171" s="100">
        <f>+'PAIA + Seguimiento'!BN179</f>
        <v>0</v>
      </c>
      <c r="Z171" s="100">
        <f>+'PAIA + Seguimiento'!BO179</f>
        <v>0</v>
      </c>
      <c r="AA171" s="100">
        <f>+'PAIA + Seguimiento'!BQ179</f>
        <v>0</v>
      </c>
      <c r="AB171" s="100" t="str">
        <f>+'PAIA + Seguimiento'!BR179</f>
        <v>Programado</v>
      </c>
      <c r="AC171" s="100" t="str">
        <f t="shared" si="37"/>
        <v>No</v>
      </c>
      <c r="AD171" s="100" t="str">
        <f t="shared" si="38"/>
        <v/>
      </c>
      <c r="AE171" s="100">
        <f>+'PAIA + Seguimiento'!BS179</f>
        <v>0</v>
      </c>
      <c r="AF171" s="100">
        <f>+'PAIA + Seguimiento'!BT179</f>
        <v>0</v>
      </c>
      <c r="AG171" s="100">
        <f>+'PAIA + Seguimiento'!BV179</f>
        <v>0</v>
      </c>
      <c r="AH171" s="100" t="str">
        <f>+'PAIA + Seguimiento'!BW179</f>
        <v>Programado</v>
      </c>
      <c r="AI171" s="100" t="str">
        <f t="shared" si="39"/>
        <v>Si</v>
      </c>
      <c r="AJ171" s="100">
        <f t="shared" si="40"/>
        <v>50</v>
      </c>
      <c r="AK171" s="100">
        <f>+'PAIA + Seguimiento'!BX179</f>
        <v>0</v>
      </c>
      <c r="AL171" s="100">
        <f>+'PAIA + Seguimiento'!BY179</f>
        <v>0</v>
      </c>
      <c r="AM171" s="100">
        <f>+'PAIA + Seguimiento'!CA179</f>
        <v>0</v>
      </c>
    </row>
    <row r="172" spans="1:39" x14ac:dyDescent="0.25">
      <c r="A172" s="100" t="str">
        <f>+'PAIA + Seguimiento'!B180</f>
        <v>Gestión Misional</v>
      </c>
      <c r="B172" s="100" t="str">
        <f>+'PAIA + Seguimiento'!D180</f>
        <v>Mejorar la relación costo-beneficio de la operación, a partir del diseño e implementación de un modelo que integre las etapas de recaudo, liquidación, reconocimiento y giro de los recursos administrados para el sector salud</v>
      </c>
      <c r="C172" s="100" t="str">
        <f>+'PAIA + Seguimiento'!F180</f>
        <v>Optimización de la operación de los procesos de recaudo, liquidación,  reconocimiento y pago de los recursos de salud</v>
      </c>
      <c r="D172" s="100" t="str">
        <f>+'PAIA + Seguimiento'!G180</f>
        <v xml:space="preserve">Propuesta para la integración  del proceso de gestión de cobro coactivo con el proceso de gestión de recaudo y fuentes de financiación </v>
      </c>
      <c r="E172" s="100" t="str">
        <f>+'PAIA + Seguimiento'!I180</f>
        <v xml:space="preserve">Identificación del procedimiento para la expedición de estados de cuenta
</v>
      </c>
      <c r="F172" s="100" t="str">
        <f>+'PAIA + Seguimiento'!K180</f>
        <v>Procedimiento documentado</v>
      </c>
      <c r="G172" s="101">
        <f>+'PAIA + Seguimiento'!N180</f>
        <v>43862</v>
      </c>
      <c r="H172" s="101">
        <f>+'PAIA + Seguimiento'!O180</f>
        <v>44196</v>
      </c>
      <c r="I172" s="102">
        <f t="shared" si="31"/>
        <v>12</v>
      </c>
      <c r="J172" s="103">
        <f>+'PAIA + Seguimiento'!P180</f>
        <v>19679314.125</v>
      </c>
      <c r="K172" s="102">
        <f>+'PAIA + Seguimiento'!R180</f>
        <v>50</v>
      </c>
      <c r="L172" s="102" t="str">
        <f>+'PAIA + Seguimiento'!AZ180</f>
        <v>Oficina Asesora Jurídica</v>
      </c>
      <c r="M172" s="102">
        <f t="shared" si="32"/>
        <v>0</v>
      </c>
      <c r="N172" s="100" t="str">
        <f>+'PAIA + Seguimiento'!BC180</f>
        <v>En desarrollo</v>
      </c>
      <c r="O172" s="100">
        <f>+'PAIA + Seguimiento'!BD180</f>
        <v>0</v>
      </c>
      <c r="P172" s="100" t="str">
        <f>+'PAIA + Seguimiento'!BH180</f>
        <v>Programado</v>
      </c>
      <c r="Q172" s="100" t="str">
        <f t="shared" si="33"/>
        <v>No</v>
      </c>
      <c r="R172" s="100" t="str">
        <f t="shared" si="34"/>
        <v/>
      </c>
      <c r="S172" s="100" t="str">
        <f>+'PAIA + Seguimiento'!BI180</f>
        <v xml:space="preserve">Se solicitó al areá de recaudo un programa para actualizar el estado de cuenta de cada tercero dentro de los procesos de repetición y se programó reuniones para el mes de abril con el fin de identificar las entradas y salidas del procedimiento. </v>
      </c>
      <c r="T172" s="100">
        <f>+'PAIA + Seguimiento'!BJ180</f>
        <v>0</v>
      </c>
      <c r="U172" s="100" t="str">
        <f>+'PAIA + Seguimiento'!BL180</f>
        <v>Correo electrónico prototipo liquidador</v>
      </c>
      <c r="V172" s="100" t="str">
        <f>+'PAIA + Seguimiento'!BM180</f>
        <v>Programado</v>
      </c>
      <c r="W172" s="100" t="str">
        <f t="shared" si="35"/>
        <v>No</v>
      </c>
      <c r="X172" s="100" t="str">
        <f t="shared" si="36"/>
        <v/>
      </c>
      <c r="Y172" s="100">
        <f>+'PAIA + Seguimiento'!BN180</f>
        <v>0</v>
      </c>
      <c r="Z172" s="100">
        <f>+'PAIA + Seguimiento'!BO180</f>
        <v>0</v>
      </c>
      <c r="AA172" s="100">
        <f>+'PAIA + Seguimiento'!BQ180</f>
        <v>0</v>
      </c>
      <c r="AB172" s="100" t="str">
        <f>+'PAIA + Seguimiento'!BR180</f>
        <v>Programado</v>
      </c>
      <c r="AC172" s="100" t="str">
        <f t="shared" si="37"/>
        <v>No</v>
      </c>
      <c r="AD172" s="100" t="str">
        <f t="shared" si="38"/>
        <v/>
      </c>
      <c r="AE172" s="100">
        <f>+'PAIA + Seguimiento'!BS180</f>
        <v>0</v>
      </c>
      <c r="AF172" s="100">
        <f>+'PAIA + Seguimiento'!BT180</f>
        <v>0</v>
      </c>
      <c r="AG172" s="100">
        <f>+'PAIA + Seguimiento'!BV180</f>
        <v>0</v>
      </c>
      <c r="AH172" s="100" t="str">
        <f>+'PAIA + Seguimiento'!BW180</f>
        <v>Programado</v>
      </c>
      <c r="AI172" s="100" t="str">
        <f t="shared" si="39"/>
        <v>Si</v>
      </c>
      <c r="AJ172" s="100">
        <f t="shared" si="40"/>
        <v>50</v>
      </c>
      <c r="AK172" s="100">
        <f>+'PAIA + Seguimiento'!BX180</f>
        <v>0</v>
      </c>
      <c r="AL172" s="100">
        <f>+'PAIA + Seguimiento'!BY180</f>
        <v>0</v>
      </c>
      <c r="AM172" s="100">
        <f>+'PAIA + Seguimiento'!CA180</f>
        <v>0</v>
      </c>
    </row>
    <row r="173" spans="1:39" x14ac:dyDescent="0.25">
      <c r="A173" s="100" t="str">
        <f>+'PAIA + Seguimiento'!B181</f>
        <v>Gestión Misional</v>
      </c>
      <c r="B173" s="100" t="str">
        <f>+'PAIA + Seguimiento'!D181</f>
        <v>Mejorar la relación costo-beneficio de la operación, a partir del diseño e implementación de un modelo que integre las etapas de recaudo, liquidación, reconocimiento y giro de los recursos administrados para el sector salud</v>
      </c>
      <c r="C173" s="100" t="str">
        <f>+'PAIA + Seguimiento'!F181</f>
        <v>Optimización de la operación de los procesos de recaudo, liquidación,  reconocimiento y pago de los recursos de salud</v>
      </c>
      <c r="D173" s="100" t="str">
        <f>+'PAIA + Seguimiento'!G181</f>
        <v>PUR Portal Unico de Recaudo</v>
      </c>
      <c r="E173" s="100" t="str">
        <f>+'PAIA + Seguimiento'!I181</f>
        <v>Formulación, desarrollo e implementación del portal único de recaudo de los recursos del Sistema General de Seguridad Social en Salud</v>
      </c>
      <c r="F173" s="100" t="str">
        <f>+'PAIA + Seguimiento'!K181</f>
        <v>Documento que contenga el inventario de  fuentes de financiamiento con sistemas electrónico y/o referenciado de recaudo de la ADRES.</v>
      </c>
      <c r="G173" s="101">
        <f>+'PAIA + Seguimiento'!N181</f>
        <v>43831</v>
      </c>
      <c r="H173" s="101">
        <f>+'PAIA + Seguimiento'!O181</f>
        <v>44196</v>
      </c>
      <c r="I173" s="102">
        <f t="shared" si="31"/>
        <v>12</v>
      </c>
      <c r="J173" s="103">
        <f>+'PAIA + Seguimiento'!P181</f>
        <v>26743848</v>
      </c>
      <c r="K173" s="102">
        <f>+'PAIA + Seguimiento'!R181</f>
        <v>34</v>
      </c>
      <c r="L173" s="102" t="str">
        <f>+'PAIA + Seguimiento'!AZ181</f>
        <v>Dirección de Gestión de Recursos Financieros de Salud</v>
      </c>
      <c r="M173" s="102">
        <f t="shared" si="32"/>
        <v>0</v>
      </c>
      <c r="N173" s="100" t="str">
        <f>+'PAIA + Seguimiento'!BC181</f>
        <v>En desarrollo</v>
      </c>
      <c r="O173" s="100">
        <f>+'PAIA + Seguimiento'!BD181</f>
        <v>0</v>
      </c>
      <c r="P173" s="100" t="str">
        <f>+'PAIA + Seguimiento'!BH181</f>
        <v>Programado</v>
      </c>
      <c r="Q173" s="100" t="str">
        <f t="shared" si="33"/>
        <v>No</v>
      </c>
      <c r="R173" s="100" t="str">
        <f t="shared" si="34"/>
        <v/>
      </c>
      <c r="S173" s="100" t="str">
        <f>+'PAIA + Seguimiento'!BI181</f>
        <v>Para el primer trimestre de la vigencia 2020, se efectuó un levantamiento preliminar de las fuentes y/o conceptos generales de recaudo de los diferentes recursos girados a la ADRES, los cuales a la fecha no cuentan con sistemas electroncitos de recaudo y/o referenciado. Así mismo, se estableció si dichos conceptos tenían integraciones automáticas en los diferentes sistemas de registro de información (MUI, REX o ERP). Se adjunta como soporte de la activada el archivo Excel denominado “Inventario Conceptos Recaudo – ADRES”.
Se precisa que, para el segundo trimestre de 2020, el inventario será complementado con las subfuentes de recaudo que se registrar en la ADRES, con el fin de tener un inventario tota de conceptos generales y conceptos específicos de recaudo. Esto con el fin de llega al detalle mínimo del recaudo que realiza la ADRES.
Finalmente, se adjuntan las cuentas de cobro correspondientes al Contrato de Prestación de Servicios No. 014 de 2020.</v>
      </c>
      <c r="T173" s="100">
        <f>+'PAIA + Seguimiento'!BJ181</f>
        <v>0</v>
      </c>
      <c r="U173" s="100" t="str">
        <f>+'PAIA + Seguimiento'!BL181</f>
        <v>*Inventario Conceptos Recaudo – ADRES.
*Cuentas de Cobro Contrato 014 de 2020 – Enero, Febrero y Marzo 2020 y consolidado de pagos GRFF.</v>
      </c>
      <c r="V173" s="100" t="str">
        <f>+'PAIA + Seguimiento'!BM181</f>
        <v>Programado</v>
      </c>
      <c r="W173" s="100" t="str">
        <f t="shared" si="35"/>
        <v>No</v>
      </c>
      <c r="X173" s="100" t="str">
        <f t="shared" si="36"/>
        <v/>
      </c>
      <c r="Y173" s="100">
        <f>+'PAIA + Seguimiento'!BN181</f>
        <v>0</v>
      </c>
      <c r="Z173" s="100">
        <f>+'PAIA + Seguimiento'!BO181</f>
        <v>0</v>
      </c>
      <c r="AA173" s="100">
        <f>+'PAIA + Seguimiento'!BQ181</f>
        <v>0</v>
      </c>
      <c r="AB173" s="100" t="str">
        <f>+'PAIA + Seguimiento'!BR181</f>
        <v>Programado</v>
      </c>
      <c r="AC173" s="100" t="str">
        <f t="shared" si="37"/>
        <v>No</v>
      </c>
      <c r="AD173" s="100" t="str">
        <f t="shared" si="38"/>
        <v/>
      </c>
      <c r="AE173" s="100">
        <f>+'PAIA + Seguimiento'!BS181</f>
        <v>0</v>
      </c>
      <c r="AF173" s="100">
        <f>+'PAIA + Seguimiento'!BT181</f>
        <v>0</v>
      </c>
      <c r="AG173" s="100">
        <f>+'PAIA + Seguimiento'!BV181</f>
        <v>0</v>
      </c>
      <c r="AH173" s="100" t="str">
        <f>+'PAIA + Seguimiento'!BW181</f>
        <v>Programado</v>
      </c>
      <c r="AI173" s="100" t="str">
        <f t="shared" si="39"/>
        <v>Si</v>
      </c>
      <c r="AJ173" s="100">
        <f t="shared" si="40"/>
        <v>34</v>
      </c>
      <c r="AK173" s="100">
        <f>+'PAIA + Seguimiento'!BX181</f>
        <v>0</v>
      </c>
      <c r="AL173" s="100">
        <f>+'PAIA + Seguimiento'!BY181</f>
        <v>0</v>
      </c>
      <c r="AM173" s="100">
        <f>+'PAIA + Seguimiento'!CA181</f>
        <v>0</v>
      </c>
    </row>
    <row r="174" spans="1:39" x14ac:dyDescent="0.25">
      <c r="A174" s="100" t="str">
        <f>+'PAIA + Seguimiento'!B182</f>
        <v>Gestión Misional</v>
      </c>
      <c r="B174" s="100" t="str">
        <f>+'PAIA + Seguimiento'!D182</f>
        <v>Mejorar la relación costo-beneficio de la operación, a partir del diseño e implementación de un modelo que integre las etapas de recaudo, liquidación, reconocimiento y giro de los recursos administrados para el sector salud</v>
      </c>
      <c r="C174" s="100" t="str">
        <f>+'PAIA + Seguimiento'!F182</f>
        <v>Optimización de la operación de los procesos de recaudo, liquidación,  reconocimiento y pago de los recursos de salud</v>
      </c>
      <c r="D174" s="100" t="str">
        <f>+'PAIA + Seguimiento'!G182</f>
        <v>PUR Portal Unico de Recaudo</v>
      </c>
      <c r="E174" s="100" t="str">
        <f>+'PAIA + Seguimiento'!I182</f>
        <v>Formulación, desarrollo e implementación del portal único de recaudo de los recursos del Sistema General de Seguridad Social en Salud</v>
      </c>
      <c r="F174" s="100" t="str">
        <f>+'PAIA + Seguimiento'!K182</f>
        <v>Documento que contenga el inventario de  fuentes de financiamiento sin sistemas electrónico y/o referenciado de recaudo de la ADRES.</v>
      </c>
      <c r="G174" s="101">
        <f>+'PAIA + Seguimiento'!N182</f>
        <v>43831</v>
      </c>
      <c r="H174" s="101">
        <f>+'PAIA + Seguimiento'!O182</f>
        <v>44196</v>
      </c>
      <c r="I174" s="102">
        <f t="shared" si="31"/>
        <v>12</v>
      </c>
      <c r="J174" s="103">
        <f>+'PAIA + Seguimiento'!P182</f>
        <v>39941340</v>
      </c>
      <c r="K174" s="102">
        <f>+'PAIA + Seguimiento'!R182</f>
        <v>33</v>
      </c>
      <c r="L174" s="102" t="str">
        <f>+'PAIA + Seguimiento'!AZ182</f>
        <v>Dirección de Gestión de Recursos Financieros de Salud</v>
      </c>
      <c r="M174" s="102">
        <f t="shared" si="32"/>
        <v>0</v>
      </c>
      <c r="N174" s="100" t="str">
        <f>+'PAIA + Seguimiento'!BC182</f>
        <v>En desarrollo</v>
      </c>
      <c r="O174" s="100">
        <f>+'PAIA + Seguimiento'!BD182</f>
        <v>0</v>
      </c>
      <c r="P174" s="100" t="str">
        <f>+'PAIA + Seguimiento'!BH182</f>
        <v>Programado</v>
      </c>
      <c r="Q174" s="100" t="str">
        <f t="shared" si="33"/>
        <v>No</v>
      </c>
      <c r="R174" s="100" t="str">
        <f t="shared" si="34"/>
        <v/>
      </c>
      <c r="S174" s="100" t="str">
        <f>+'PAIA + Seguimiento'!BI182</f>
        <v>Para el primer trimestre de la vigencia 2020, se efectuó un levantamiento preliminar de las fuentes y/o conceptos generales de recaudo de los diferentes recursos girados a la ADRES, los cuales cuentan con sistemas electroncitos de recaudo y/o referenciado. Así mismo, se estableció si dichos conceptos tenían integraciones automáticas en los diferentes sistemas de registro de información (MUI, REX o ERP). Se adjunta como soporte de la activada el archivo Excel denominado “Inventario Conceptos Recaudo – ADRES”.
Se precisa que, para el segundo trimestre de 2020, el inventario será complementado con las subfuentes de recaudo que se registrar en la ADRES, con el fin de tener un inventario tota de conceptos generales y conceptos específicos de recaudo. Esto con el fin de llega al detalle mínimo del recaudo que realiza la ADRES.
Finalmente, se adjuntan las cuentas de cobro correspondientes al Contrato de Prestación de Servicios No. 013 de 2020.</v>
      </c>
      <c r="T174" s="100">
        <f>+'PAIA + Seguimiento'!BJ182</f>
        <v>0</v>
      </c>
      <c r="U174" s="100" t="str">
        <f>+'PAIA + Seguimiento'!BL182</f>
        <v>*Inventario Conceptos Recaudo – ADRES.
*Cuentas de Cobro Contrato 013 de 2020 – Enero, Febrero y Marzo 2020  y consolidado de pagos GRFF.</v>
      </c>
      <c r="V174" s="100" t="str">
        <f>+'PAIA + Seguimiento'!BM182</f>
        <v>Programado</v>
      </c>
      <c r="W174" s="100" t="str">
        <f t="shared" si="35"/>
        <v>No</v>
      </c>
      <c r="X174" s="100" t="str">
        <f t="shared" si="36"/>
        <v/>
      </c>
      <c r="Y174" s="100">
        <f>+'PAIA + Seguimiento'!BN182</f>
        <v>0</v>
      </c>
      <c r="Z174" s="100">
        <f>+'PAIA + Seguimiento'!BO182</f>
        <v>0</v>
      </c>
      <c r="AA174" s="100">
        <f>+'PAIA + Seguimiento'!BQ182</f>
        <v>0</v>
      </c>
      <c r="AB174" s="100" t="str">
        <f>+'PAIA + Seguimiento'!BR182</f>
        <v>Programado</v>
      </c>
      <c r="AC174" s="100" t="str">
        <f t="shared" si="37"/>
        <v>No</v>
      </c>
      <c r="AD174" s="100" t="str">
        <f t="shared" si="38"/>
        <v/>
      </c>
      <c r="AE174" s="100">
        <f>+'PAIA + Seguimiento'!BS182</f>
        <v>0</v>
      </c>
      <c r="AF174" s="100">
        <f>+'PAIA + Seguimiento'!BT182</f>
        <v>0</v>
      </c>
      <c r="AG174" s="100">
        <f>+'PAIA + Seguimiento'!BV182</f>
        <v>0</v>
      </c>
      <c r="AH174" s="100" t="str">
        <f>+'PAIA + Seguimiento'!BW182</f>
        <v>Programado</v>
      </c>
      <c r="AI174" s="100" t="str">
        <f t="shared" si="39"/>
        <v>Si</v>
      </c>
      <c r="AJ174" s="100">
        <f t="shared" si="40"/>
        <v>33</v>
      </c>
      <c r="AK174" s="100">
        <f>+'PAIA + Seguimiento'!BX182</f>
        <v>0</v>
      </c>
      <c r="AL174" s="100">
        <f>+'PAIA + Seguimiento'!BY182</f>
        <v>0</v>
      </c>
      <c r="AM174" s="100">
        <f>+'PAIA + Seguimiento'!CA182</f>
        <v>0</v>
      </c>
    </row>
    <row r="175" spans="1:39" x14ac:dyDescent="0.25">
      <c r="A175" s="100" t="str">
        <f>+'PAIA + Seguimiento'!B183</f>
        <v>Gestión Misional</v>
      </c>
      <c r="B175" s="100" t="str">
        <f>+'PAIA + Seguimiento'!D183</f>
        <v>Mejorar la relación costo-beneficio de la operación, a partir del diseño e implementación de un modelo que integre las etapas de recaudo, liquidación, reconocimiento y giro de los recursos administrados para el sector salud</v>
      </c>
      <c r="C175" s="100" t="str">
        <f>+'PAIA + Seguimiento'!F183</f>
        <v>Optimización de la operación de los procesos de recaudo, liquidación,  reconocimiento y pago de los recursos de salud</v>
      </c>
      <c r="D175" s="100" t="str">
        <f>+'PAIA + Seguimiento'!G183</f>
        <v>PUR Portal Unico de Recaudo</v>
      </c>
      <c r="E175" s="100" t="str">
        <f>+'PAIA + Seguimiento'!I183</f>
        <v>Formulación, desarrollo e implementación del portal único de recaudo de los recursos del Sistema General de Seguridad Social en Salud</v>
      </c>
      <c r="F175" s="100" t="str">
        <f>+'PAIA + Seguimiento'!K183</f>
        <v xml:space="preserve">Documento radicado con el Requerimiento Tecnológico </v>
      </c>
      <c r="G175" s="101">
        <f>+'PAIA + Seguimiento'!N183</f>
        <v>43831</v>
      </c>
      <c r="H175" s="101">
        <f>+'PAIA + Seguimiento'!O183</f>
        <v>44196</v>
      </c>
      <c r="I175" s="102">
        <f t="shared" si="31"/>
        <v>12</v>
      </c>
      <c r="J175" s="103">
        <f>+'PAIA + Seguimiento'!P183</f>
        <v>96655200</v>
      </c>
      <c r="K175" s="102">
        <f>+'PAIA + Seguimiento'!R183</f>
        <v>33</v>
      </c>
      <c r="L175" s="102" t="str">
        <f>+'PAIA + Seguimiento'!AZ183</f>
        <v>Dirección de Gestión de Recursos Financieros de Salud</v>
      </c>
      <c r="M175" s="102">
        <f t="shared" si="32"/>
        <v>0</v>
      </c>
      <c r="N175" s="100" t="str">
        <f>+'PAIA + Seguimiento'!BC183</f>
        <v>En desarrollo</v>
      </c>
      <c r="O175" s="100">
        <f>+'PAIA + Seguimiento'!BD183</f>
        <v>0</v>
      </c>
      <c r="P175" s="100" t="str">
        <f>+'PAIA + Seguimiento'!BH183</f>
        <v>Programado</v>
      </c>
      <c r="Q175" s="100" t="str">
        <f t="shared" si="33"/>
        <v>No</v>
      </c>
      <c r="R175" s="100" t="str">
        <f t="shared" si="34"/>
        <v/>
      </c>
      <c r="S175" s="100" t="str">
        <f>+'PAIA + Seguimiento'!BI183</f>
        <v>Para el primer trimestre de 2020, se continuaron las acciones tendientes a la integración de los conceptos de recaudo entre los sistemas de registro de ingresos (REX y MUI) y el sistema financiero (ERP) de la ADRES. Lo anterior, con el fin de mitigar la manualidad entre la información registrada en el MUI y ERP. Es importante señalar que esta es una actividad paralela que se realiza en la construcción del Portal Único de Recaudo, cuyo fin es establecer las especificaciones técnicas entre los sistemas de información, que permitan que la información registrada en el MUI se actualice automáticamente en el ERP. Se adjunta como evidencias pruebas de desarrollo tecnológico.
Dichas actividades permiten avanzar en la identificación de las especificaciones técnicas requeridas para la formulación del requerimiento tecnológico a radicar, constituyéndose en una parte de este.
Finalmente, se adjuntan las cuentas de cobro correspondientes a los Contratos de Prestación de Servicios No. 007 Y 009 de 2020.</v>
      </c>
      <c r="T175" s="100">
        <f>+'PAIA + Seguimiento'!BJ183</f>
        <v>0</v>
      </c>
      <c r="U175" s="100" t="str">
        <f>+'PAIA + Seguimiento'!BL183</f>
        <v>*Correos Electrónicos con la traza de la integración de conceptos.
*Cuentas de Cobro Contrato 007 y 009 de 2020 – Enero, Febrero y Marzo 2020  y consolidado de pagos GRFF.</v>
      </c>
      <c r="V175" s="100" t="str">
        <f>+'PAIA + Seguimiento'!BM183</f>
        <v>Programado</v>
      </c>
      <c r="W175" s="100" t="str">
        <f t="shared" si="35"/>
        <v>No</v>
      </c>
      <c r="X175" s="100" t="str">
        <f t="shared" si="36"/>
        <v/>
      </c>
      <c r="Y175" s="100">
        <f>+'PAIA + Seguimiento'!BN183</f>
        <v>0</v>
      </c>
      <c r="Z175" s="100">
        <f>+'PAIA + Seguimiento'!BO183</f>
        <v>0</v>
      </c>
      <c r="AA175" s="100">
        <f>+'PAIA + Seguimiento'!BQ183</f>
        <v>0</v>
      </c>
      <c r="AB175" s="100" t="str">
        <f>+'PAIA + Seguimiento'!BR183</f>
        <v>Programado</v>
      </c>
      <c r="AC175" s="100" t="str">
        <f t="shared" si="37"/>
        <v>No</v>
      </c>
      <c r="AD175" s="100" t="str">
        <f t="shared" si="38"/>
        <v/>
      </c>
      <c r="AE175" s="100">
        <f>+'PAIA + Seguimiento'!BS183</f>
        <v>0</v>
      </c>
      <c r="AF175" s="100">
        <f>+'PAIA + Seguimiento'!BT183</f>
        <v>0</v>
      </c>
      <c r="AG175" s="100">
        <f>+'PAIA + Seguimiento'!BV183</f>
        <v>0</v>
      </c>
      <c r="AH175" s="100" t="str">
        <f>+'PAIA + Seguimiento'!BW183</f>
        <v>Programado</v>
      </c>
      <c r="AI175" s="100" t="str">
        <f t="shared" si="39"/>
        <v>Si</v>
      </c>
      <c r="AJ175" s="100">
        <f t="shared" si="40"/>
        <v>33</v>
      </c>
      <c r="AK175" s="100">
        <f>+'PAIA + Seguimiento'!BX183</f>
        <v>0</v>
      </c>
      <c r="AL175" s="100">
        <f>+'PAIA + Seguimiento'!BY183</f>
        <v>0</v>
      </c>
      <c r="AM175" s="100">
        <f>+'PAIA + Seguimiento'!CA183</f>
        <v>0</v>
      </c>
    </row>
    <row r="176" spans="1:39" x14ac:dyDescent="0.25">
      <c r="A176" s="100" t="str">
        <f>+'PAIA + Seguimiento'!B184</f>
        <v>Gestión Misional</v>
      </c>
      <c r="B176" s="100" t="str">
        <f>+'PAIA + Seguimiento'!D184</f>
        <v>Mejorar la relación costo-beneficio de la operación, a partir del diseño e implementación de un modelo que integre las etapas de recaudo, liquidación, reconocimiento y giro de los recursos administrados para el sector salud</v>
      </c>
      <c r="C176" s="100" t="str">
        <f>+'PAIA + Seguimiento'!F184</f>
        <v>Optimización de la operación de los procesos de recaudo, liquidación,  reconocimiento y pago de los recursos de salud</v>
      </c>
      <c r="D176" s="100" t="str">
        <f>+'PAIA + Seguimiento'!G184</f>
        <v>Requerimiento Tecnológico</v>
      </c>
      <c r="E176" s="100" t="str">
        <f>+'PAIA + Seguimiento'!I184</f>
        <v>Ajustar el proceso de la liquidación de la Unidad de Pago por Capitación de los regímenes contributivo y subsidiado, que integre reglas, validaciones y controles para optimizar su operación</v>
      </c>
      <c r="F176" s="100" t="str">
        <f>+'PAIA + Seguimiento'!K184</f>
        <v>Documento radicado con el Requerimiento Tecnológico</v>
      </c>
      <c r="G176" s="101">
        <f>+'PAIA + Seguimiento'!N184</f>
        <v>43831</v>
      </c>
      <c r="H176" s="101">
        <f>+'PAIA + Seguimiento'!O184</f>
        <v>44196</v>
      </c>
      <c r="I176" s="102">
        <f t="shared" si="31"/>
        <v>12</v>
      </c>
      <c r="J176" s="103">
        <f>+'PAIA + Seguimiento'!P184</f>
        <v>233251740</v>
      </c>
      <c r="K176" s="102">
        <f>+'PAIA + Seguimiento'!R184</f>
        <v>34</v>
      </c>
      <c r="L176" s="102" t="str">
        <f>+'PAIA + Seguimiento'!AZ184</f>
        <v>Dirección de Gestión de Recursos Financieros de Salud</v>
      </c>
      <c r="M176" s="102">
        <f t="shared" si="32"/>
        <v>0</v>
      </c>
      <c r="N176" s="100" t="str">
        <f>+'PAIA + Seguimiento'!BC184</f>
        <v>En desarrollo</v>
      </c>
      <c r="O176" s="100">
        <f>+'PAIA + Seguimiento'!BD184</f>
        <v>0</v>
      </c>
      <c r="P176" s="100" t="str">
        <f>+'PAIA + Seguimiento'!BH184</f>
        <v>Programado</v>
      </c>
      <c r="Q176" s="100" t="str">
        <f t="shared" si="33"/>
        <v>No</v>
      </c>
      <c r="R176" s="100" t="str">
        <f t="shared" si="34"/>
        <v/>
      </c>
      <c r="S176" s="100" t="str">
        <f>+'PAIA + Seguimiento'!BI184</f>
        <v>Durante el primer trimestre del 2020, se ha trabajo en las pruebas de integración de los procesos de CMP y MUI junto con la Dirección de Tecnologías de la Información y las Comunicaciones, como parte del alistamiento de la información necesaria para el requerimiento.
Se adjuntan las cuentas de cobro correspondientes a los Contratos de Prestación de Servicios del Grupo de Gestión Contable y Control de los Recursos</v>
      </c>
      <c r="T176" s="100">
        <f>+'PAIA + Seguimiento'!BJ184</f>
        <v>0</v>
      </c>
      <c r="U176" s="100" t="str">
        <f>+'PAIA + Seguimiento'!BL184</f>
        <v xml:space="preserve">
*Se deja como evidencia correos electrónicos con los requerimientos y resultados de las pruebas.
*Cuentas de Cobro Contratos de Prestación de Servicios: 029/2020, 030/2020, 031/2020, 044/2020 y 055/2020 - Enero, Febrero y Marzo de 2020  y consolidado de pagos GCCR.
</v>
      </c>
      <c r="V176" s="100" t="str">
        <f>+'PAIA + Seguimiento'!BM184</f>
        <v>Programado</v>
      </c>
      <c r="W176" s="100" t="str">
        <f t="shared" si="35"/>
        <v>No</v>
      </c>
      <c r="X176" s="100" t="str">
        <f t="shared" si="36"/>
        <v/>
      </c>
      <c r="Y176" s="100">
        <f>+'PAIA + Seguimiento'!BN184</f>
        <v>0</v>
      </c>
      <c r="Z176" s="100">
        <f>+'PAIA + Seguimiento'!BO184</f>
        <v>0</v>
      </c>
      <c r="AA176" s="100">
        <f>+'PAIA + Seguimiento'!BQ184</f>
        <v>0</v>
      </c>
      <c r="AB176" s="100" t="str">
        <f>+'PAIA + Seguimiento'!BR184</f>
        <v>Programado</v>
      </c>
      <c r="AC176" s="100" t="str">
        <f t="shared" si="37"/>
        <v>No</v>
      </c>
      <c r="AD176" s="100" t="str">
        <f t="shared" si="38"/>
        <v/>
      </c>
      <c r="AE176" s="100">
        <f>+'PAIA + Seguimiento'!BS184</f>
        <v>0</v>
      </c>
      <c r="AF176" s="100">
        <f>+'PAIA + Seguimiento'!BT184</f>
        <v>0</v>
      </c>
      <c r="AG176" s="100">
        <f>+'PAIA + Seguimiento'!BV184</f>
        <v>0</v>
      </c>
      <c r="AH176" s="100" t="str">
        <f>+'PAIA + Seguimiento'!BW184</f>
        <v>Programado</v>
      </c>
      <c r="AI176" s="100" t="str">
        <f t="shared" si="39"/>
        <v>Si</v>
      </c>
      <c r="AJ176" s="100">
        <f t="shared" si="40"/>
        <v>34</v>
      </c>
      <c r="AK176" s="100">
        <f>+'PAIA + Seguimiento'!BX184</f>
        <v>0</v>
      </c>
      <c r="AL176" s="100">
        <f>+'PAIA + Seguimiento'!BY184</f>
        <v>0</v>
      </c>
      <c r="AM176" s="100">
        <f>+'PAIA + Seguimiento'!CA184</f>
        <v>0</v>
      </c>
    </row>
    <row r="177" spans="1:39" x14ac:dyDescent="0.25">
      <c r="A177" s="100" t="str">
        <f>+'PAIA + Seguimiento'!B185</f>
        <v>Gestión Misional</v>
      </c>
      <c r="B177" s="100" t="str">
        <f>+'PAIA + Seguimiento'!D185</f>
        <v>Mejorar la relación costo-beneficio de la operación, a partir del diseño e implementación de un modelo que integre las etapas de recaudo, liquidación, reconocimiento y giro de los recursos administrados para el sector salud</v>
      </c>
      <c r="C177" s="100" t="str">
        <f>+'PAIA + Seguimiento'!F185</f>
        <v>Optimización de la operación de los procesos de recaudo, liquidación,  reconocimiento y pago de los recursos de salud</v>
      </c>
      <c r="D177" s="100" t="str">
        <f>+'PAIA + Seguimiento'!G185</f>
        <v>Requerimiento Tecnológico</v>
      </c>
      <c r="E177" s="100" t="str">
        <f>+'PAIA + Seguimiento'!I185</f>
        <v>Implementar proceso para integrar el resultado de los pagos efectuados con el sistima financiero de la ADRES.</v>
      </c>
      <c r="F177" s="100" t="str">
        <f>+'PAIA + Seguimiento'!K185</f>
        <v>Documento radicado con el Requerimiento Tecnológico</v>
      </c>
      <c r="G177" s="101">
        <f>+'PAIA + Seguimiento'!N185</f>
        <v>43831</v>
      </c>
      <c r="H177" s="101">
        <f>+'PAIA + Seguimiento'!O185</f>
        <v>44196</v>
      </c>
      <c r="I177" s="102">
        <f t="shared" si="31"/>
        <v>12</v>
      </c>
      <c r="J177" s="103">
        <f>+'PAIA + Seguimiento'!P185</f>
        <v>47907360</v>
      </c>
      <c r="K177" s="102">
        <f>+'PAIA + Seguimiento'!R185</f>
        <v>33</v>
      </c>
      <c r="L177" s="102" t="str">
        <f>+'PAIA + Seguimiento'!AZ185</f>
        <v>Dirección de Gestión de Recursos Financieros de Salud</v>
      </c>
      <c r="M177" s="102">
        <f t="shared" si="32"/>
        <v>0</v>
      </c>
      <c r="N177" s="100" t="str">
        <f>+'PAIA + Seguimiento'!BC185</f>
        <v>En desarrollo</v>
      </c>
      <c r="O177" s="100">
        <f>+'PAIA + Seguimiento'!BD185</f>
        <v>0</v>
      </c>
      <c r="P177" s="100" t="str">
        <f>+'PAIA + Seguimiento'!BH185</f>
        <v>Programado</v>
      </c>
      <c r="Q177" s="100" t="str">
        <f t="shared" si="33"/>
        <v>No</v>
      </c>
      <c r="R177" s="100" t="str">
        <f t="shared" si="34"/>
        <v/>
      </c>
      <c r="S177" s="100" t="str">
        <f>+'PAIA + Seguimiento'!BI185</f>
        <v xml:space="preserve">Para efectos de implantar el proceso de integración de los pagos realizados y sus diferentes estados, y su integración automática con los procesos presupuestal y contable, durante el I trimestre de 2020 definió la necesidad de integración entre los módulos del ERP y los diferentes estados asociados a los resultados de pagos (pago en ERP, rechazos). Lo anterior, con el fin de establecer la cadena de integración entre los módulos del sistema.
N este contexto, para este trimestre, se implementó para LMA la herramienta de H2H, en pro de iniciar una transformación integral hacia una infraestructura tecnológica automatizada, centralizada e integrada que permita incorporar los archivos de respuesta de los bancos directamente a nuestro ERP. Estas pruebas y aplicación exitosa de los pagos, se realizó cambiando la interacción “Entidad” - “Banco”, a través de un canal directo con la entidad bancaria (integrando requerimientos tecnológicos del ERP), transformando el proceso de pagos y tener como resultado: 1) Conocimiento de tiempos de implementación y requerimientos técnicos para buscar la migración de todo (o la mayor parte) de la infraestructura de pagos actual a una infraestructura de pagos optima y renovada; 2) Modificación de procesos, tareas y responsabilidades a nivel interno del Grupo de Gestión de Pagos y Portafolio para aumentar la efectividad del sistema H2H; 3 Conocimiento de varios aspectos macro que involucrarían la migración total hacia una infraestructura enfocada hacia la tecnología. Se iniciaran las pruebas con otros bancos y con otros procesos de pago.
Para el desarrollo de esta actividad se cuenta con un presupuesto de $47.907.360, de los cuales se ejecutó para el I Trimestre de 2020 $9.525.440 valor del pago de honorarios de los Contrato de Prestación de Servicios No.: 056 de 2020, se adjuntan como evidencias Informes mensuales del I trimestre de 2020 con el respectivo consolidado de pagos.
</v>
      </c>
      <c r="T177" s="100" t="str">
        <f>+'PAIA + Seguimiento'!BJ185</f>
        <v>Reuniones con los bancos canceladas debido a la coyuntura actual. Reprogramación de cronograma.</v>
      </c>
      <c r="U177" s="100" t="str">
        <f>+'PAIA + Seguimiento'!BL185</f>
        <v>*Avance-Correos electrónicos con requerimiento a la DGTIC.
*Informes Contratista GEPP  y consolidado de pagos I Trim 2020</v>
      </c>
      <c r="V177" s="100" t="str">
        <f>+'PAIA + Seguimiento'!BM185</f>
        <v>Programado</v>
      </c>
      <c r="W177" s="100" t="str">
        <f t="shared" si="35"/>
        <v>No</v>
      </c>
      <c r="X177" s="100" t="str">
        <f t="shared" si="36"/>
        <v/>
      </c>
      <c r="Y177" s="100">
        <f>+'PAIA + Seguimiento'!BN185</f>
        <v>0</v>
      </c>
      <c r="Z177" s="100">
        <f>+'PAIA + Seguimiento'!BO185</f>
        <v>0</v>
      </c>
      <c r="AA177" s="100">
        <f>+'PAIA + Seguimiento'!BQ185</f>
        <v>0</v>
      </c>
      <c r="AB177" s="100" t="str">
        <f>+'PAIA + Seguimiento'!BR185</f>
        <v>Programado</v>
      </c>
      <c r="AC177" s="100" t="str">
        <f t="shared" si="37"/>
        <v>No</v>
      </c>
      <c r="AD177" s="100" t="str">
        <f t="shared" si="38"/>
        <v/>
      </c>
      <c r="AE177" s="100">
        <f>+'PAIA + Seguimiento'!BS185</f>
        <v>0</v>
      </c>
      <c r="AF177" s="100">
        <f>+'PAIA + Seguimiento'!BT185</f>
        <v>0</v>
      </c>
      <c r="AG177" s="100">
        <f>+'PAIA + Seguimiento'!BV185</f>
        <v>0</v>
      </c>
      <c r="AH177" s="100" t="str">
        <f>+'PAIA + Seguimiento'!BW185</f>
        <v>Programado</v>
      </c>
      <c r="AI177" s="100" t="str">
        <f t="shared" si="39"/>
        <v>Si</v>
      </c>
      <c r="AJ177" s="100">
        <f t="shared" si="40"/>
        <v>33</v>
      </c>
      <c r="AK177" s="100">
        <f>+'PAIA + Seguimiento'!BX185</f>
        <v>0</v>
      </c>
      <c r="AL177" s="100">
        <f>+'PAIA + Seguimiento'!BY185</f>
        <v>0</v>
      </c>
      <c r="AM177" s="100">
        <f>+'PAIA + Seguimiento'!CA185</f>
        <v>0</v>
      </c>
    </row>
    <row r="178" spans="1:39" x14ac:dyDescent="0.25">
      <c r="A178" s="100" t="str">
        <f>+'PAIA + Seguimiento'!B186</f>
        <v>Gestión Misional</v>
      </c>
      <c r="B178" s="100" t="str">
        <f>+'PAIA + Seguimiento'!D186</f>
        <v>Mejorar la relación costo-beneficio de la operación, a partir del diseño e implementación de un modelo que integre las etapas de recaudo, liquidación, reconocimiento y giro de los recursos administrados para el sector salud</v>
      </c>
      <c r="C178" s="100" t="str">
        <f>+'PAIA + Seguimiento'!F186</f>
        <v>Optimización de la operación de los procesos de recaudo, liquidación,  reconocimiento y pago de los recursos de salud</v>
      </c>
      <c r="D178" s="100" t="str">
        <f>+'PAIA + Seguimiento'!G186</f>
        <v>Requerimiento Tecnológico e Implementación del boton de recaudo</v>
      </c>
      <c r="E178" s="100" t="str">
        <f>+'PAIA + Seguimiento'!I186</f>
        <v>Diseño e implementación de la contribución parcial en el régimen subsidiado en salud</v>
      </c>
      <c r="F178" s="100" t="str">
        <f>+'PAIA + Seguimiento'!K186</f>
        <v>Documento radicado con el Requerimiento Tecnológico de las especificaciones técnicas para el boton de recaudo y Boton de Recaudo.</v>
      </c>
      <c r="G178" s="101">
        <f>+'PAIA + Seguimiento'!N186</f>
        <v>43831</v>
      </c>
      <c r="H178" s="101">
        <f>+'PAIA + Seguimiento'!O186</f>
        <v>44196</v>
      </c>
      <c r="I178" s="102">
        <f t="shared" si="31"/>
        <v>12</v>
      </c>
      <c r="J178" s="103">
        <f>+'PAIA + Seguimiento'!P186</f>
        <v>48327600</v>
      </c>
      <c r="K178" s="102">
        <f>+'PAIA + Seguimiento'!R186</f>
        <v>33</v>
      </c>
      <c r="L178" s="102" t="str">
        <f>+'PAIA + Seguimiento'!AZ186</f>
        <v>Dirección de Gestión de Recursos Financieros de Salud</v>
      </c>
      <c r="M178" s="102">
        <f t="shared" si="32"/>
        <v>0</v>
      </c>
      <c r="N178" s="100" t="str">
        <f>+'PAIA + Seguimiento'!BC186</f>
        <v>En desarrollo</v>
      </c>
      <c r="O178" s="100">
        <f>+'PAIA + Seguimiento'!BD186</f>
        <v>0</v>
      </c>
      <c r="P178" s="100" t="str">
        <f>+'PAIA + Seguimiento'!BH186</f>
        <v>Programado</v>
      </c>
      <c r="Q178" s="100" t="str">
        <f t="shared" si="33"/>
        <v>No</v>
      </c>
      <c r="R178" s="100" t="str">
        <f t="shared" si="34"/>
        <v/>
      </c>
      <c r="S178" s="100" t="str">
        <f>+'PAIA + Seguimiento'!BI186</f>
        <v>Para el primer trimestre de 2020, la Dirección de Gestión de Recursos Financieros de Salud, efectúo el acercamiento con las entidades financieras que hoy en día tiene cuentas de recaudo con la ADRES, con el fin de determinar la cobertura que estas tenían en todo el territorio nacional. A partir de dicho ejercicio, se presento al Viceministerio de Protección Social del Ministerio de Salud y Protección Social, una propuesta de modulo para el reporte, pago y generación de informes relacionados con el aporte solidario de que habla del Ley 1955 de 2019. Se adjunta como soporte de la activada la presentación realizada al MSPS denominado “Aporte Solidario – Plan Nacional de Desarrollo”.
El cumplimiento de esta actividad, esta supeditada a la reglamentación que para efectos expida el Ministerio de Salud y Protección Social, en el marco de lo establecido en la Ley 1955 de 2019. Esta reglamentación, debe contener las especificaciones y metodología aplicable para establecer y/o definir los puntos de cortes del SISBEN que conlleven a la determinación de la población sujeta de aplicación de ley, lo cual es necesario para efectuar el desarrollo de este recaudo. En este contexto, se precisa que el avance de la acción, esta supeditada a las definiciones y tiempo que el ministerio implemente en su reglamentación.
Finalmente, se adjuntan las cuentas de cobro correspondientes al Contrato de Prestación de Servicios No. 008 de 2020.</v>
      </c>
      <c r="T178" s="100">
        <f>+'PAIA + Seguimiento'!BJ186</f>
        <v>0</v>
      </c>
      <c r="U178" s="100" t="str">
        <f>+'PAIA + Seguimiento'!BL186</f>
        <v>* Presentación “Aporte Solidario – Plan Nacional de Desarrollo”.
*Cuentas de Cobro Contrato 008 de 2020 – Enero, Febrero y Marzo 2020  y consolidado de pagos GRFF.</v>
      </c>
      <c r="V178" s="100" t="str">
        <f>+'PAIA + Seguimiento'!BM186</f>
        <v>Programado</v>
      </c>
      <c r="W178" s="100" t="str">
        <f t="shared" si="35"/>
        <v>No</v>
      </c>
      <c r="X178" s="100" t="str">
        <f t="shared" si="36"/>
        <v/>
      </c>
      <c r="Y178" s="100">
        <f>+'PAIA + Seguimiento'!BN186</f>
        <v>0</v>
      </c>
      <c r="Z178" s="100">
        <f>+'PAIA + Seguimiento'!BO186</f>
        <v>0</v>
      </c>
      <c r="AA178" s="100">
        <f>+'PAIA + Seguimiento'!BQ186</f>
        <v>0</v>
      </c>
      <c r="AB178" s="100" t="str">
        <f>+'PAIA + Seguimiento'!BR186</f>
        <v>Programado</v>
      </c>
      <c r="AC178" s="100" t="str">
        <f t="shared" si="37"/>
        <v>No</v>
      </c>
      <c r="AD178" s="100" t="str">
        <f t="shared" si="38"/>
        <v/>
      </c>
      <c r="AE178" s="100">
        <f>+'PAIA + Seguimiento'!BS186</f>
        <v>0</v>
      </c>
      <c r="AF178" s="100">
        <f>+'PAIA + Seguimiento'!BT186</f>
        <v>0</v>
      </c>
      <c r="AG178" s="100">
        <f>+'PAIA + Seguimiento'!BV186</f>
        <v>0</v>
      </c>
      <c r="AH178" s="100" t="str">
        <f>+'PAIA + Seguimiento'!BW186</f>
        <v>Programado</v>
      </c>
      <c r="AI178" s="100" t="str">
        <f t="shared" si="39"/>
        <v>Si</v>
      </c>
      <c r="AJ178" s="100">
        <f t="shared" si="40"/>
        <v>33</v>
      </c>
      <c r="AK178" s="100">
        <f>+'PAIA + Seguimiento'!BX186</f>
        <v>0</v>
      </c>
      <c r="AL178" s="100">
        <f>+'PAIA + Seguimiento'!BY186</f>
        <v>0</v>
      </c>
      <c r="AM178" s="100">
        <f>+'PAIA + Seguimiento'!CA186</f>
        <v>0</v>
      </c>
    </row>
    <row r="179" spans="1:39" x14ac:dyDescent="0.25">
      <c r="A179" s="100" t="str">
        <f>+'PAIA + Seguimiento'!B187</f>
        <v>Grupos de Valor</v>
      </c>
      <c r="B179" s="100" t="str">
        <f>+'PAIA + Seguimiento'!D187</f>
        <v>Obtener el reconocimiento de los beneficiarios directos y actores institucionales por la transparencia y eficiencia de su gestión</v>
      </c>
      <c r="C179" s="100">
        <f>+'PAIA + Seguimiento'!F187</f>
        <v>0</v>
      </c>
      <c r="D179" s="100" t="str">
        <f>+'PAIA + Seguimiento'!G187</f>
        <v>Posicionamiento de la ADRES en redes sociales y en medios de comunicación</v>
      </c>
      <c r="E179" s="100" t="str">
        <f>+'PAIA + Seguimiento'!I187</f>
        <v>Elaborar y publicar piezas comunicativas</v>
      </c>
      <c r="F179" s="100" t="str">
        <f>+'PAIA + Seguimiento'!K187</f>
        <v>Pieza de comunicación conforme a la matriz de identificación de necesidades de comunicaciones externa, elaboradas y publicadas</v>
      </c>
      <c r="G179" s="101">
        <f>+'PAIA + Seguimiento'!N187</f>
        <v>43862</v>
      </c>
      <c r="H179" s="101">
        <f>+'PAIA + Seguimiento'!O187</f>
        <v>44196</v>
      </c>
      <c r="I179" s="102">
        <f t="shared" si="31"/>
        <v>12</v>
      </c>
      <c r="J179" s="103">
        <f>+'PAIA + Seguimiento'!P187</f>
        <v>11000000</v>
      </c>
      <c r="K179" s="102">
        <f>+'PAIA + Seguimiento'!R187</f>
        <v>33</v>
      </c>
      <c r="L179" s="102" t="str">
        <f>+'PAIA + Seguimiento'!AZ187</f>
        <v>Dirección General</v>
      </c>
      <c r="M179" s="102">
        <f t="shared" si="32"/>
        <v>0</v>
      </c>
      <c r="N179" s="100" t="str">
        <f>+'PAIA + Seguimiento'!BC187</f>
        <v>En desarrollo</v>
      </c>
      <c r="O179" s="100">
        <f>+'PAIA + Seguimiento'!BD187</f>
        <v>0</v>
      </c>
      <c r="P179" s="100" t="str">
        <f>+'PAIA + Seguimiento'!BH187</f>
        <v>Programado</v>
      </c>
      <c r="Q179" s="100" t="str">
        <f t="shared" si="33"/>
        <v>No</v>
      </c>
      <c r="R179" s="100" t="str">
        <f t="shared" si="34"/>
        <v/>
      </c>
      <c r="S179" s="100" t="str">
        <f>+'PAIA + Seguimiento'!BI187</f>
        <v>Se publicaron 16 comunicaciones en el sitio web de la ADRES y con periodistas de medios de comunicación nacionales y especializados que cubren el sector salud.</v>
      </c>
      <c r="T179" s="100" t="str">
        <f>+'PAIA + Seguimiento'!BJ187</f>
        <v>N/A</v>
      </c>
      <c r="U179" s="100" t="str">
        <f>+'PAIA + Seguimiento'!BL187</f>
        <v>Carpeta: Elaborar y publicar piezas comunicativas.</v>
      </c>
      <c r="V179" s="100" t="str">
        <f>+'PAIA + Seguimiento'!BM187</f>
        <v>Programado</v>
      </c>
      <c r="W179" s="100" t="str">
        <f t="shared" si="35"/>
        <v>No</v>
      </c>
      <c r="X179" s="100" t="str">
        <f t="shared" si="36"/>
        <v/>
      </c>
      <c r="Y179" s="100">
        <f>+'PAIA + Seguimiento'!BN187</f>
        <v>0</v>
      </c>
      <c r="Z179" s="100">
        <f>+'PAIA + Seguimiento'!BO187</f>
        <v>0</v>
      </c>
      <c r="AA179" s="100">
        <f>+'PAIA + Seguimiento'!BQ187</f>
        <v>0</v>
      </c>
      <c r="AB179" s="100" t="str">
        <f>+'PAIA + Seguimiento'!BR187</f>
        <v>Programado</v>
      </c>
      <c r="AC179" s="100" t="str">
        <f t="shared" si="37"/>
        <v>No</v>
      </c>
      <c r="AD179" s="100" t="str">
        <f t="shared" si="38"/>
        <v/>
      </c>
      <c r="AE179" s="100">
        <f>+'PAIA + Seguimiento'!BS187</f>
        <v>0</v>
      </c>
      <c r="AF179" s="100">
        <f>+'PAIA + Seguimiento'!BT187</f>
        <v>0</v>
      </c>
      <c r="AG179" s="100">
        <f>+'PAIA + Seguimiento'!BV187</f>
        <v>0</v>
      </c>
      <c r="AH179" s="100" t="str">
        <f>+'PAIA + Seguimiento'!BW187</f>
        <v>Programado</v>
      </c>
      <c r="AI179" s="100" t="str">
        <f t="shared" si="39"/>
        <v>Si</v>
      </c>
      <c r="AJ179" s="100">
        <f t="shared" si="40"/>
        <v>33</v>
      </c>
      <c r="AK179" s="100">
        <f>+'PAIA + Seguimiento'!BX187</f>
        <v>0</v>
      </c>
      <c r="AL179" s="100">
        <f>+'PAIA + Seguimiento'!BY187</f>
        <v>0</v>
      </c>
      <c r="AM179" s="100">
        <f>+'PAIA + Seguimiento'!CA187</f>
        <v>0</v>
      </c>
    </row>
    <row r="180" spans="1:39" x14ac:dyDescent="0.25">
      <c r="A180" s="100" t="str">
        <f>+'PAIA + Seguimiento'!B188</f>
        <v>Grupos de Valor</v>
      </c>
      <c r="B180" s="100" t="str">
        <f>+'PAIA + Seguimiento'!D188</f>
        <v>Obtener el reconocimiento de los beneficiarios directos y actores institucionales por la transparencia y eficiencia de su gestión</v>
      </c>
      <c r="C180" s="100">
        <f>+'PAIA + Seguimiento'!F188</f>
        <v>0</v>
      </c>
      <c r="D180" s="100" t="str">
        <f>+'PAIA + Seguimiento'!G188</f>
        <v>Posicionamiento de la ADRES en redes sociales y en medios de comunicación</v>
      </c>
      <c r="E180" s="100" t="str">
        <f>+'PAIA + Seguimiento'!I188</f>
        <v>Identificación de necesidades de comunicación externa</v>
      </c>
      <c r="F180" s="100" t="str">
        <f>+'PAIA + Seguimiento'!K188</f>
        <v xml:space="preserve">Matriz con la identificación de necesidades de comunicaciones externas </v>
      </c>
      <c r="G180" s="101">
        <f>+'PAIA + Seguimiento'!N188</f>
        <v>43922</v>
      </c>
      <c r="H180" s="101">
        <f>+'PAIA + Seguimiento'!O188</f>
        <v>44012</v>
      </c>
      <c r="I180" s="102">
        <f t="shared" si="31"/>
        <v>6</v>
      </c>
      <c r="J180" s="103">
        <f>+'PAIA + Seguimiento'!P188</f>
        <v>7529476</v>
      </c>
      <c r="K180" s="102">
        <f>+'PAIA + Seguimiento'!R188</f>
        <v>33</v>
      </c>
      <c r="L180" s="102" t="str">
        <f>+'PAIA + Seguimiento'!AZ188</f>
        <v>Dirección General</v>
      </c>
      <c r="M180" s="102">
        <f t="shared" si="32"/>
        <v>0</v>
      </c>
      <c r="N180" s="100" t="str">
        <f>+'PAIA + Seguimiento'!BC188</f>
        <v>Nueva</v>
      </c>
      <c r="O180" s="100">
        <f>+'PAIA + Seguimiento'!BD188</f>
        <v>0</v>
      </c>
      <c r="P180" s="100" t="str">
        <f>+'PAIA + Seguimiento'!BH188</f>
        <v>No programado</v>
      </c>
      <c r="Q180" s="100" t="str">
        <f t="shared" si="33"/>
        <v>No</v>
      </c>
      <c r="R180" s="100" t="str">
        <f t="shared" si="34"/>
        <v/>
      </c>
      <c r="S180" s="100">
        <f>+'PAIA + Seguimiento'!BI188</f>
        <v>0</v>
      </c>
      <c r="T180" s="100">
        <f>+'PAIA + Seguimiento'!BJ188</f>
        <v>0</v>
      </c>
      <c r="U180" s="100">
        <f>+'PAIA + Seguimiento'!BL188</f>
        <v>0</v>
      </c>
      <c r="V180" s="100" t="str">
        <f>+'PAIA + Seguimiento'!BM188</f>
        <v>Programado</v>
      </c>
      <c r="W180" s="100" t="str">
        <f t="shared" si="35"/>
        <v>Si</v>
      </c>
      <c r="X180" s="100">
        <f t="shared" si="36"/>
        <v>33</v>
      </c>
      <c r="Y180" s="100">
        <f>+'PAIA + Seguimiento'!BN188</f>
        <v>0</v>
      </c>
      <c r="Z180" s="100">
        <f>+'PAIA + Seguimiento'!BO188</f>
        <v>0</v>
      </c>
      <c r="AA180" s="100">
        <f>+'PAIA + Seguimiento'!BQ188</f>
        <v>0</v>
      </c>
      <c r="AB180" s="100" t="str">
        <f>+'PAIA + Seguimiento'!BR188</f>
        <v>No programado</v>
      </c>
      <c r="AC180" s="100" t="str">
        <f t="shared" si="37"/>
        <v>No</v>
      </c>
      <c r="AD180" s="100" t="str">
        <f t="shared" si="38"/>
        <v/>
      </c>
      <c r="AE180" s="100">
        <f>+'PAIA + Seguimiento'!BS188</f>
        <v>0</v>
      </c>
      <c r="AF180" s="100">
        <f>+'PAIA + Seguimiento'!BT188</f>
        <v>0</v>
      </c>
      <c r="AG180" s="100">
        <f>+'PAIA + Seguimiento'!BV188</f>
        <v>0</v>
      </c>
      <c r="AH180" s="100" t="str">
        <f>+'PAIA + Seguimiento'!BW188</f>
        <v>No programado</v>
      </c>
      <c r="AI180" s="100" t="str">
        <f t="shared" si="39"/>
        <v>No</v>
      </c>
      <c r="AJ180" s="100" t="str">
        <f t="shared" si="40"/>
        <v/>
      </c>
      <c r="AK180" s="100">
        <f>+'PAIA + Seguimiento'!BX188</f>
        <v>0</v>
      </c>
      <c r="AL180" s="100">
        <f>+'PAIA + Seguimiento'!BY188</f>
        <v>0</v>
      </c>
      <c r="AM180" s="100">
        <f>+'PAIA + Seguimiento'!CA188</f>
        <v>0</v>
      </c>
    </row>
    <row r="181" spans="1:39" x14ac:dyDescent="0.25">
      <c r="A181" s="100" t="str">
        <f>+'PAIA + Seguimiento'!B189</f>
        <v>Grupos de Valor</v>
      </c>
      <c r="B181" s="100" t="str">
        <f>+'PAIA + Seguimiento'!D189</f>
        <v>Obtener el reconocimiento de los beneficiarios directos y actores institucionales por la transparencia y eficiencia de su gestión</v>
      </c>
      <c r="C181" s="100">
        <f>+'PAIA + Seguimiento'!F189</f>
        <v>0</v>
      </c>
      <c r="D181" s="100" t="str">
        <f>+'PAIA + Seguimiento'!G189</f>
        <v>Posicionamiento de la ADRES en redes sociales y en medios de comunicación</v>
      </c>
      <c r="E181" s="100" t="str">
        <f>+'PAIA + Seguimiento'!I189</f>
        <v>Seguimiento de publicaciones relacionadas con la gestión de la ADRES  redes sociales y medios de comunicación.</v>
      </c>
      <c r="F181" s="100" t="str">
        <f>+'PAIA + Seguimiento'!K189</f>
        <v>Informe trimestral de monitoreo de la actividad en redes sociales y medios de comunicación asociados a la ADRES.</v>
      </c>
      <c r="G181" s="101">
        <f>+'PAIA + Seguimiento'!N189</f>
        <v>43862</v>
      </c>
      <c r="H181" s="101">
        <f>+'PAIA + Seguimiento'!O189</f>
        <v>44196</v>
      </c>
      <c r="I181" s="102">
        <f t="shared" si="31"/>
        <v>12</v>
      </c>
      <c r="J181" s="103">
        <f>+'PAIA + Seguimiento'!P189</f>
        <v>15515284</v>
      </c>
      <c r="K181" s="102">
        <f>+'PAIA + Seguimiento'!R189</f>
        <v>34</v>
      </c>
      <c r="L181" s="102" t="str">
        <f>+'PAIA + Seguimiento'!AZ189</f>
        <v>Dirección General</v>
      </c>
      <c r="M181" s="102">
        <f t="shared" si="32"/>
        <v>0</v>
      </c>
      <c r="N181" s="100" t="str">
        <f>+'PAIA + Seguimiento'!BC189</f>
        <v>En desarrollo</v>
      </c>
      <c r="O181" s="100">
        <f>+'PAIA + Seguimiento'!BD189</f>
        <v>0</v>
      </c>
      <c r="P181" s="100" t="str">
        <f>+'PAIA + Seguimiento'!BH189</f>
        <v>Programado</v>
      </c>
      <c r="Q181" s="100" t="str">
        <f t="shared" si="33"/>
        <v>No</v>
      </c>
      <c r="R181" s="100" t="str">
        <f t="shared" si="34"/>
        <v/>
      </c>
      <c r="S181" s="100" t="str">
        <f>+'PAIA + Seguimiento'!BI189</f>
        <v>Se llevaron a cabo 3 informes de monitoreo de medios y 3 informes de redes sociales.</v>
      </c>
      <c r="T181" s="100" t="str">
        <f>+'PAIA + Seguimiento'!BJ189</f>
        <v>N/A</v>
      </c>
      <c r="U181" s="100" t="str">
        <f>+'PAIA + Seguimiento'!BL189</f>
        <v>Carpeta: Gestión redes sociales y medios de comunicación</v>
      </c>
      <c r="V181" s="100" t="str">
        <f>+'PAIA + Seguimiento'!BM189</f>
        <v>Programado</v>
      </c>
      <c r="W181" s="100" t="str">
        <f t="shared" si="35"/>
        <v>No</v>
      </c>
      <c r="X181" s="100" t="str">
        <f t="shared" si="36"/>
        <v/>
      </c>
      <c r="Y181" s="100">
        <f>+'PAIA + Seguimiento'!BN189</f>
        <v>0</v>
      </c>
      <c r="Z181" s="100">
        <f>+'PAIA + Seguimiento'!BO189</f>
        <v>0</v>
      </c>
      <c r="AA181" s="100">
        <f>+'PAIA + Seguimiento'!BQ189</f>
        <v>0</v>
      </c>
      <c r="AB181" s="100" t="str">
        <f>+'PAIA + Seguimiento'!BR189</f>
        <v>Programado</v>
      </c>
      <c r="AC181" s="100" t="str">
        <f t="shared" si="37"/>
        <v>No</v>
      </c>
      <c r="AD181" s="100" t="str">
        <f t="shared" si="38"/>
        <v/>
      </c>
      <c r="AE181" s="100">
        <f>+'PAIA + Seguimiento'!BS189</f>
        <v>0</v>
      </c>
      <c r="AF181" s="100">
        <f>+'PAIA + Seguimiento'!BT189</f>
        <v>0</v>
      </c>
      <c r="AG181" s="100">
        <f>+'PAIA + Seguimiento'!BV189</f>
        <v>0</v>
      </c>
      <c r="AH181" s="100" t="str">
        <f>+'PAIA + Seguimiento'!BW189</f>
        <v>Programado</v>
      </c>
      <c r="AI181" s="100" t="str">
        <f t="shared" si="39"/>
        <v>Si</v>
      </c>
      <c r="AJ181" s="100">
        <f t="shared" si="40"/>
        <v>34</v>
      </c>
      <c r="AK181" s="100">
        <f>+'PAIA + Seguimiento'!BX189</f>
        <v>0</v>
      </c>
      <c r="AL181" s="100">
        <f>+'PAIA + Seguimiento'!BY189</f>
        <v>0</v>
      </c>
      <c r="AM181" s="100">
        <f>+'PAIA + Seguimiento'!CA189</f>
        <v>0</v>
      </c>
    </row>
    <row r="182" spans="1:39" x14ac:dyDescent="0.25">
      <c r="A182" s="100" t="str">
        <f>+'PAIA + Seguimiento'!B190</f>
        <v>Grupos de Valor</v>
      </c>
      <c r="B182" s="100" t="str">
        <f>+'PAIA + Seguimiento'!D190</f>
        <v>Obtener el reconocimiento de los beneficiarios directos y actores institucionales por la transparencia y eficiencia de su gestión</v>
      </c>
      <c r="C182" s="100">
        <f>+'PAIA + Seguimiento'!F190</f>
        <v>0</v>
      </c>
      <c r="D182" s="100" t="str">
        <f>+'PAIA + Seguimiento'!G190</f>
        <v>Relacionamiento y rendición de cuentas con actores del sector salud y partes interesadas</v>
      </c>
      <c r="E182" s="100" t="str">
        <f>+'PAIA + Seguimiento'!I190</f>
        <v>Realizar actividades de relacionamiento y rendición de cuentas con actores del sector salud y partes interesadas</v>
      </c>
      <c r="F182" s="100" t="str">
        <f>+'PAIA + Seguimiento'!K190</f>
        <v xml:space="preserve">Evidencias gráficas, listados de asistencia y presentación en caso de que se cuente con esta </v>
      </c>
      <c r="G182" s="101">
        <f>+'PAIA + Seguimiento'!N190</f>
        <v>43922</v>
      </c>
      <c r="H182" s="101">
        <f>+'PAIA + Seguimiento'!O190</f>
        <v>44196</v>
      </c>
      <c r="I182" s="102">
        <f t="shared" si="31"/>
        <v>12</v>
      </c>
      <c r="J182" s="103">
        <f>+'PAIA + Seguimiento'!P190</f>
        <v>6000000</v>
      </c>
      <c r="K182" s="102">
        <f>+'PAIA + Seguimiento'!R190</f>
        <v>100</v>
      </c>
      <c r="L182" s="102" t="str">
        <f>+'PAIA + Seguimiento'!AZ190</f>
        <v>Dirección General</v>
      </c>
      <c r="M182" s="102">
        <f t="shared" si="32"/>
        <v>0</v>
      </c>
      <c r="N182" s="100" t="str">
        <f>+'PAIA + Seguimiento'!BC190</f>
        <v>Nueva</v>
      </c>
      <c r="O182" s="100">
        <f>+'PAIA + Seguimiento'!BD190</f>
        <v>0</v>
      </c>
      <c r="P182" s="100" t="str">
        <f>+'PAIA + Seguimiento'!BH190</f>
        <v>No programado</v>
      </c>
      <c r="Q182" s="100" t="str">
        <f t="shared" si="33"/>
        <v>No</v>
      </c>
      <c r="R182" s="100" t="str">
        <f t="shared" si="34"/>
        <v/>
      </c>
      <c r="S182" s="100">
        <f>+'PAIA + Seguimiento'!BI190</f>
        <v>0</v>
      </c>
      <c r="T182" s="100">
        <f>+'PAIA + Seguimiento'!BJ190</f>
        <v>0</v>
      </c>
      <c r="U182" s="100">
        <f>+'PAIA + Seguimiento'!BL190</f>
        <v>0</v>
      </c>
      <c r="V182" s="100" t="str">
        <f>+'PAIA + Seguimiento'!BM190</f>
        <v>Programado</v>
      </c>
      <c r="W182" s="100" t="str">
        <f t="shared" si="35"/>
        <v>No</v>
      </c>
      <c r="X182" s="100" t="str">
        <f t="shared" si="36"/>
        <v/>
      </c>
      <c r="Y182" s="100">
        <f>+'PAIA + Seguimiento'!BN190</f>
        <v>0</v>
      </c>
      <c r="Z182" s="100">
        <f>+'PAIA + Seguimiento'!BO190</f>
        <v>0</v>
      </c>
      <c r="AA182" s="100">
        <f>+'PAIA + Seguimiento'!BQ190</f>
        <v>0</v>
      </c>
      <c r="AB182" s="100" t="str">
        <f>+'PAIA + Seguimiento'!BR190</f>
        <v>Programado</v>
      </c>
      <c r="AC182" s="100" t="str">
        <f t="shared" si="37"/>
        <v>No</v>
      </c>
      <c r="AD182" s="100" t="str">
        <f t="shared" si="38"/>
        <v/>
      </c>
      <c r="AE182" s="100">
        <f>+'PAIA + Seguimiento'!BS190</f>
        <v>0</v>
      </c>
      <c r="AF182" s="100">
        <f>+'PAIA + Seguimiento'!BT190</f>
        <v>0</v>
      </c>
      <c r="AG182" s="100">
        <f>+'PAIA + Seguimiento'!BV190</f>
        <v>0</v>
      </c>
      <c r="AH182" s="100" t="str">
        <f>+'PAIA + Seguimiento'!BW190</f>
        <v>Programado</v>
      </c>
      <c r="AI182" s="100" t="str">
        <f t="shared" si="39"/>
        <v>Si</v>
      </c>
      <c r="AJ182" s="100">
        <f t="shared" si="40"/>
        <v>100</v>
      </c>
      <c r="AK182" s="100">
        <f>+'PAIA + Seguimiento'!BX190</f>
        <v>0</v>
      </c>
      <c r="AL182" s="100">
        <f>+'PAIA + Seguimiento'!BY190</f>
        <v>0</v>
      </c>
      <c r="AM182" s="100">
        <f>+'PAIA + Seguimiento'!CA190</f>
        <v>0</v>
      </c>
    </row>
    <row r="183" spans="1:39" x14ac:dyDescent="0.25">
      <c r="A183" s="100" t="str">
        <f>+'PAIA + Seguimiento'!B191</f>
        <v>Grupos de Valor</v>
      </c>
      <c r="B183" s="100" t="str">
        <f>+'PAIA + Seguimiento'!D191</f>
        <v>Obtener el reconocimiento de los beneficiarios directos y actores institucionales por la transparencia y eficiencia de su gestión</v>
      </c>
      <c r="C183" s="100">
        <f>+'PAIA + Seguimiento'!F191</f>
        <v>0</v>
      </c>
      <c r="D183" s="100" t="str">
        <f>+'PAIA + Seguimiento'!G191</f>
        <v>Audiencia pública de rendición de cuentas</v>
      </c>
      <c r="E183" s="100" t="str">
        <f>+'PAIA + Seguimiento'!I191</f>
        <v>Estrategia de sensibilización y participación interna y externa sobre el ejercicio de rendición de cuentas</v>
      </c>
      <c r="F183" s="100" t="str">
        <f>+'PAIA + Seguimiento'!K191</f>
        <v xml:space="preserve">Informe descriptivo de actividades realizadas en la campaña, compilando las evidencias gráficas de su implementación entregado a la lider de rendición de cuentas. 
Piezas audiovisuales utilizadas en el ejercicio de rendición de cuentas </v>
      </c>
      <c r="G183" s="101">
        <f>+'PAIA + Seguimiento'!N191</f>
        <v>43922</v>
      </c>
      <c r="H183" s="101">
        <f>+'PAIA + Seguimiento'!O191</f>
        <v>44012</v>
      </c>
      <c r="I183" s="102">
        <f t="shared" si="31"/>
        <v>6</v>
      </c>
      <c r="J183" s="103">
        <f>+'PAIA + Seguimiento'!P191</f>
        <v>9126638</v>
      </c>
      <c r="K183" s="102">
        <f>+'PAIA + Seguimiento'!R191</f>
        <v>50</v>
      </c>
      <c r="L183" s="102" t="str">
        <f>+'PAIA + Seguimiento'!AZ191</f>
        <v>Dirección General</v>
      </c>
      <c r="M183" s="102">
        <f t="shared" si="32"/>
        <v>0</v>
      </c>
      <c r="N183" s="100" t="str">
        <f>+'PAIA + Seguimiento'!BC191</f>
        <v>Nueva</v>
      </c>
      <c r="O183" s="100">
        <f>+'PAIA + Seguimiento'!BD191</f>
        <v>0</v>
      </c>
      <c r="P183" s="100" t="str">
        <f>+'PAIA + Seguimiento'!BH191</f>
        <v>No programado</v>
      </c>
      <c r="Q183" s="100" t="str">
        <f t="shared" si="33"/>
        <v>No</v>
      </c>
      <c r="R183" s="100" t="str">
        <f t="shared" si="34"/>
        <v/>
      </c>
      <c r="S183" s="100">
        <f>+'PAIA + Seguimiento'!BI191</f>
        <v>0</v>
      </c>
      <c r="T183" s="100">
        <f>+'PAIA + Seguimiento'!BJ191</f>
        <v>0</v>
      </c>
      <c r="U183" s="100">
        <f>+'PAIA + Seguimiento'!BL191</f>
        <v>0</v>
      </c>
      <c r="V183" s="100" t="str">
        <f>+'PAIA + Seguimiento'!BM191</f>
        <v>Programado</v>
      </c>
      <c r="W183" s="100" t="str">
        <f t="shared" si="35"/>
        <v>Si</v>
      </c>
      <c r="X183" s="100">
        <f t="shared" si="36"/>
        <v>50</v>
      </c>
      <c r="Y183" s="100">
        <f>+'PAIA + Seguimiento'!BN191</f>
        <v>0</v>
      </c>
      <c r="Z183" s="100">
        <f>+'PAIA + Seguimiento'!BO191</f>
        <v>0</v>
      </c>
      <c r="AA183" s="100">
        <f>+'PAIA + Seguimiento'!BQ191</f>
        <v>0</v>
      </c>
      <c r="AB183" s="100" t="str">
        <f>+'PAIA + Seguimiento'!BR191</f>
        <v>No programado</v>
      </c>
      <c r="AC183" s="100" t="str">
        <f t="shared" si="37"/>
        <v>No</v>
      </c>
      <c r="AD183" s="100" t="str">
        <f t="shared" si="38"/>
        <v/>
      </c>
      <c r="AE183" s="100">
        <f>+'PAIA + Seguimiento'!BS191</f>
        <v>0</v>
      </c>
      <c r="AF183" s="100">
        <f>+'PAIA + Seguimiento'!BT191</f>
        <v>0</v>
      </c>
      <c r="AG183" s="100">
        <f>+'PAIA + Seguimiento'!BV191</f>
        <v>0</v>
      </c>
      <c r="AH183" s="100" t="str">
        <f>+'PAIA + Seguimiento'!BW191</f>
        <v>No programado</v>
      </c>
      <c r="AI183" s="100" t="str">
        <f t="shared" si="39"/>
        <v>No</v>
      </c>
      <c r="AJ183" s="100" t="str">
        <f t="shared" si="40"/>
        <v/>
      </c>
      <c r="AK183" s="100">
        <f>+'PAIA + Seguimiento'!BX191</f>
        <v>0</v>
      </c>
      <c r="AL183" s="100">
        <f>+'PAIA + Seguimiento'!BY191</f>
        <v>0</v>
      </c>
      <c r="AM183" s="100">
        <f>+'PAIA + Seguimiento'!CA191</f>
        <v>0</v>
      </c>
    </row>
    <row r="184" spans="1:39" x14ac:dyDescent="0.25">
      <c r="A184" s="100" t="str">
        <f>+'PAIA + Seguimiento'!B192</f>
        <v>Grupos de Valor</v>
      </c>
      <c r="B184" s="100" t="str">
        <f>+'PAIA + Seguimiento'!D192</f>
        <v>Obtener el reconocimiento de los beneficiarios directos y actores institucionales por la transparencia y eficiencia de su gestión</v>
      </c>
      <c r="C184" s="100">
        <f>+'PAIA + Seguimiento'!F192</f>
        <v>0</v>
      </c>
      <c r="D184" s="100" t="str">
        <f>+'PAIA + Seguimiento'!G192</f>
        <v>Audiencia pública de rendición de cuentas</v>
      </c>
      <c r="E184" s="100" t="str">
        <f>+'PAIA + Seguimiento'!I192</f>
        <v>Informe de la audiencia de rendición de cuentas, elaborado y publicado</v>
      </c>
      <c r="F184" s="100" t="str">
        <f>+'PAIA + Seguimiento'!K192</f>
        <v>informe de la audiencia de rendición de cuentas, elaborado y publicado</v>
      </c>
      <c r="G184" s="101">
        <f>+'PAIA + Seguimiento'!N192</f>
        <v>43922</v>
      </c>
      <c r="H184" s="101">
        <f>+'PAIA + Seguimiento'!O192</f>
        <v>44104</v>
      </c>
      <c r="I184" s="102">
        <f t="shared" si="31"/>
        <v>9</v>
      </c>
      <c r="J184" s="103">
        <f>+'PAIA + Seguimiento'!P192</f>
        <v>0</v>
      </c>
      <c r="K184" s="102">
        <f>+'PAIA + Seguimiento'!R192</f>
        <v>50</v>
      </c>
      <c r="L184" s="102" t="str">
        <f>+'PAIA + Seguimiento'!AZ192</f>
        <v>Oficina Asesora de Planeación y Control de Riesgos</v>
      </c>
      <c r="M184" s="102">
        <f t="shared" si="32"/>
        <v>0</v>
      </c>
      <c r="N184" s="100" t="str">
        <f>+'PAIA + Seguimiento'!BC192</f>
        <v>Nueva</v>
      </c>
      <c r="O184" s="100">
        <f>+'PAIA + Seguimiento'!BD192</f>
        <v>0</v>
      </c>
      <c r="P184" s="100" t="str">
        <f>+'PAIA + Seguimiento'!BH192</f>
        <v>No programado</v>
      </c>
      <c r="Q184" s="100" t="str">
        <f t="shared" si="33"/>
        <v>No</v>
      </c>
      <c r="R184" s="100" t="str">
        <f t="shared" si="34"/>
        <v/>
      </c>
      <c r="S184" s="100">
        <f>+'PAIA + Seguimiento'!BI192</f>
        <v>0</v>
      </c>
      <c r="T184" s="100">
        <f>+'PAIA + Seguimiento'!BJ192</f>
        <v>0</v>
      </c>
      <c r="U184" s="100">
        <f>+'PAIA + Seguimiento'!BL192</f>
        <v>0</v>
      </c>
      <c r="V184" s="100" t="str">
        <f>+'PAIA + Seguimiento'!BM192</f>
        <v>Programado</v>
      </c>
      <c r="W184" s="100" t="str">
        <f t="shared" si="35"/>
        <v>No</v>
      </c>
      <c r="X184" s="100" t="str">
        <f t="shared" si="36"/>
        <v/>
      </c>
      <c r="Y184" s="100">
        <f>+'PAIA + Seguimiento'!BN192</f>
        <v>0</v>
      </c>
      <c r="Z184" s="100">
        <f>+'PAIA + Seguimiento'!BO192</f>
        <v>0</v>
      </c>
      <c r="AA184" s="100">
        <f>+'PAIA + Seguimiento'!BQ192</f>
        <v>0</v>
      </c>
      <c r="AB184" s="100" t="str">
        <f>+'PAIA + Seguimiento'!BR192</f>
        <v>Programado</v>
      </c>
      <c r="AC184" s="100" t="str">
        <f t="shared" si="37"/>
        <v>Si</v>
      </c>
      <c r="AD184" s="100">
        <f t="shared" si="38"/>
        <v>50</v>
      </c>
      <c r="AE184" s="100">
        <f>+'PAIA + Seguimiento'!BS192</f>
        <v>0</v>
      </c>
      <c r="AF184" s="100">
        <f>+'PAIA + Seguimiento'!BT192</f>
        <v>0</v>
      </c>
      <c r="AG184" s="100">
        <f>+'PAIA + Seguimiento'!BV192</f>
        <v>0</v>
      </c>
      <c r="AH184" s="100" t="str">
        <f>+'PAIA + Seguimiento'!BW192</f>
        <v>No programado</v>
      </c>
      <c r="AI184" s="100" t="str">
        <f t="shared" si="39"/>
        <v>No</v>
      </c>
      <c r="AJ184" s="100" t="str">
        <f t="shared" si="40"/>
        <v/>
      </c>
      <c r="AK184" s="100">
        <f>+'PAIA + Seguimiento'!BX192</f>
        <v>0</v>
      </c>
      <c r="AL184" s="100">
        <f>+'PAIA + Seguimiento'!BY192</f>
        <v>0</v>
      </c>
      <c r="AM184" s="100">
        <f>+'PAIA + Seguimiento'!CA192</f>
        <v>0</v>
      </c>
    </row>
    <row r="185" spans="1:39" x14ac:dyDescent="0.25">
      <c r="A185" s="100" t="str">
        <f>+'PAIA + Seguimiento'!B193</f>
        <v>Grupos de Valor</v>
      </c>
      <c r="B185" s="100" t="str">
        <f>+'PAIA + Seguimiento'!D193</f>
        <v>Obtener el reconocimiento de los beneficiarios directos y actores institucionales por la transparencia y eficiencia de su gestión</v>
      </c>
      <c r="C185" s="100">
        <f>+'PAIA + Seguimiento'!F193</f>
        <v>0</v>
      </c>
      <c r="D185" s="100" t="str">
        <f>+'PAIA + Seguimiento'!G193</f>
        <v>Estrategia de Rendición de Cuentas y participación ciudadana, implementada</v>
      </c>
      <c r="E185" s="100" t="str">
        <f>+'PAIA + Seguimiento'!I193</f>
        <v>Forumación de la Estrategia de Rendición de Cuentas y participación ciudadana</v>
      </c>
      <c r="F185" s="100" t="str">
        <f>+'PAIA + Seguimiento'!K193</f>
        <v>Estrategia de Rendición de Cuentas y participación ciudadana, formulada</v>
      </c>
      <c r="G185" s="101">
        <f>+'PAIA + Seguimiento'!N193</f>
        <v>43862</v>
      </c>
      <c r="H185" s="101">
        <f>+'PAIA + Seguimiento'!O193</f>
        <v>43981</v>
      </c>
      <c r="I185" s="102">
        <f t="shared" si="31"/>
        <v>5</v>
      </c>
      <c r="J185" s="103">
        <f>+'PAIA + Seguimiento'!P193</f>
        <v>0</v>
      </c>
      <c r="K185" s="102">
        <f>+'PAIA + Seguimiento'!R193</f>
        <v>33</v>
      </c>
      <c r="L185" s="102" t="str">
        <f>+'PAIA + Seguimiento'!AZ193</f>
        <v>Dirección General</v>
      </c>
      <c r="M185" s="102">
        <f t="shared" si="32"/>
        <v>0</v>
      </c>
      <c r="N185" s="100" t="str">
        <f>+'PAIA + Seguimiento'!BC193</f>
        <v>En desarrollo</v>
      </c>
      <c r="O185" s="100">
        <f>+'PAIA + Seguimiento'!BD193</f>
        <v>0</v>
      </c>
      <c r="P185" s="100" t="str">
        <f>+'PAIA + Seguimiento'!BH193</f>
        <v>Programado</v>
      </c>
      <c r="Q185" s="100" t="str">
        <f t="shared" si="33"/>
        <v>No</v>
      </c>
      <c r="R185" s="100" t="str">
        <f t="shared" si="34"/>
        <v/>
      </c>
      <c r="S185" s="100" t="str">
        <f>+'PAIA + Seguimiento'!BI193</f>
        <v>Con el equipo definido de implementación de la politica de rendición de cuentas se han propuesto acciones para la vigencia, sin embargo, requiere de la definición de fechas de audiencia y estrategia de comunicación por parte de la Dirección General</v>
      </c>
      <c r="T185" s="100">
        <f>+'PAIA + Seguimiento'!BJ193</f>
        <v>0</v>
      </c>
      <c r="U185" s="100" t="str">
        <f>+'PAIA + Seguimiento'!BL193</f>
        <v>Borrador Estrategia Rendición de Cuentas y participación ciudadana 2020</v>
      </c>
      <c r="V185" s="100" t="str">
        <f>+'PAIA + Seguimiento'!BM193</f>
        <v>Programado</v>
      </c>
      <c r="W185" s="100" t="str">
        <f t="shared" si="35"/>
        <v>Si</v>
      </c>
      <c r="X185" s="100">
        <f t="shared" si="36"/>
        <v>33</v>
      </c>
      <c r="Y185" s="100">
        <f>+'PAIA + Seguimiento'!BN193</f>
        <v>0</v>
      </c>
      <c r="Z185" s="100">
        <f>+'PAIA + Seguimiento'!BO193</f>
        <v>0</v>
      </c>
      <c r="AA185" s="100">
        <f>+'PAIA + Seguimiento'!BQ193</f>
        <v>0</v>
      </c>
      <c r="AB185" s="100" t="str">
        <f>+'PAIA + Seguimiento'!BR193</f>
        <v>No programado</v>
      </c>
      <c r="AC185" s="100" t="str">
        <f t="shared" si="37"/>
        <v>No</v>
      </c>
      <c r="AD185" s="100" t="str">
        <f t="shared" si="38"/>
        <v/>
      </c>
      <c r="AE185" s="100">
        <f>+'PAIA + Seguimiento'!BS193</f>
        <v>0</v>
      </c>
      <c r="AF185" s="100">
        <f>+'PAIA + Seguimiento'!BT193</f>
        <v>0</v>
      </c>
      <c r="AG185" s="100">
        <f>+'PAIA + Seguimiento'!BV193</f>
        <v>0</v>
      </c>
      <c r="AH185" s="100" t="str">
        <f>+'PAIA + Seguimiento'!BW193</f>
        <v>No programado</v>
      </c>
      <c r="AI185" s="100" t="str">
        <f t="shared" si="39"/>
        <v>No</v>
      </c>
      <c r="AJ185" s="100" t="str">
        <f t="shared" si="40"/>
        <v/>
      </c>
      <c r="AK185" s="100">
        <f>+'PAIA + Seguimiento'!BX193</f>
        <v>0</v>
      </c>
      <c r="AL185" s="100">
        <f>+'PAIA + Seguimiento'!BY193</f>
        <v>0</v>
      </c>
      <c r="AM185" s="100">
        <f>+'PAIA + Seguimiento'!CA193</f>
        <v>0</v>
      </c>
    </row>
    <row r="186" spans="1:39" x14ac:dyDescent="0.25">
      <c r="A186" s="100" t="str">
        <f>+'PAIA + Seguimiento'!B194</f>
        <v>Grupos de Valor</v>
      </c>
      <c r="B186" s="100" t="str">
        <f>+'PAIA + Seguimiento'!D194</f>
        <v>Obtener el reconocimiento de los beneficiarios directos y actores institucionales por la transparencia y eficiencia de su gestión</v>
      </c>
      <c r="C186" s="100">
        <f>+'PAIA + Seguimiento'!F194</f>
        <v>0</v>
      </c>
      <c r="D186" s="100" t="str">
        <f>+'PAIA + Seguimiento'!G194</f>
        <v>Estrategia de Rendición de Cuentas y participación ciudadana, implementada</v>
      </c>
      <c r="E186" s="100" t="str">
        <f>+'PAIA + Seguimiento'!I194</f>
        <v>Realizar jornadas de pedagogía sobre el funcionamiento de la ADRES, el flujo de recursos y las novedades en su operación derivadas del PND</v>
      </c>
      <c r="F186" s="100" t="str">
        <f>+'PAIA + Seguimiento'!K194</f>
        <v>Listados de asistencia y formato de participación ciudadana diligenciado</v>
      </c>
      <c r="G186" s="101">
        <f>+'PAIA + Seguimiento'!N194</f>
        <v>43983</v>
      </c>
      <c r="H186" s="101">
        <f>+'PAIA + Seguimiento'!O194</f>
        <v>44196</v>
      </c>
      <c r="I186" s="102">
        <f t="shared" si="31"/>
        <v>12</v>
      </c>
      <c r="J186" s="103">
        <f>+'PAIA + Seguimiento'!P194</f>
        <v>0</v>
      </c>
      <c r="K186" s="102">
        <f>+'PAIA + Seguimiento'!R194</f>
        <v>34</v>
      </c>
      <c r="L186" s="102" t="str">
        <f>+'PAIA + Seguimiento'!AZ194</f>
        <v>Dirección General</v>
      </c>
      <c r="M186" s="102">
        <f t="shared" si="32"/>
        <v>0</v>
      </c>
      <c r="N186" s="100" t="str">
        <f>+'PAIA + Seguimiento'!BC194</f>
        <v>Nueva</v>
      </c>
      <c r="O186" s="100">
        <f>+'PAIA + Seguimiento'!BD194</f>
        <v>0</v>
      </c>
      <c r="P186" s="100" t="str">
        <f>+'PAIA + Seguimiento'!BH194</f>
        <v>No programado</v>
      </c>
      <c r="Q186" s="100" t="str">
        <f t="shared" si="33"/>
        <v>No</v>
      </c>
      <c r="R186" s="100" t="str">
        <f t="shared" si="34"/>
        <v/>
      </c>
      <c r="S186" s="100">
        <f>+'PAIA + Seguimiento'!BI194</f>
        <v>0</v>
      </c>
      <c r="T186" s="100">
        <f>+'PAIA + Seguimiento'!BJ194</f>
        <v>0</v>
      </c>
      <c r="U186" s="100">
        <f>+'PAIA + Seguimiento'!BL194</f>
        <v>0</v>
      </c>
      <c r="V186" s="100" t="str">
        <f>+'PAIA + Seguimiento'!BM194</f>
        <v>Programado</v>
      </c>
      <c r="W186" s="100" t="str">
        <f t="shared" si="35"/>
        <v>No</v>
      </c>
      <c r="X186" s="100" t="str">
        <f t="shared" si="36"/>
        <v/>
      </c>
      <c r="Y186" s="100">
        <f>+'PAIA + Seguimiento'!BN194</f>
        <v>0</v>
      </c>
      <c r="Z186" s="100">
        <f>+'PAIA + Seguimiento'!BO194</f>
        <v>0</v>
      </c>
      <c r="AA186" s="100">
        <f>+'PAIA + Seguimiento'!BQ194</f>
        <v>0</v>
      </c>
      <c r="AB186" s="100" t="str">
        <f>+'PAIA + Seguimiento'!BR194</f>
        <v>Programado</v>
      </c>
      <c r="AC186" s="100" t="str">
        <f t="shared" si="37"/>
        <v>No</v>
      </c>
      <c r="AD186" s="100" t="str">
        <f t="shared" si="38"/>
        <v/>
      </c>
      <c r="AE186" s="100">
        <f>+'PAIA + Seguimiento'!BS194</f>
        <v>0</v>
      </c>
      <c r="AF186" s="100">
        <f>+'PAIA + Seguimiento'!BT194</f>
        <v>0</v>
      </c>
      <c r="AG186" s="100">
        <f>+'PAIA + Seguimiento'!BV194</f>
        <v>0</v>
      </c>
      <c r="AH186" s="100" t="str">
        <f>+'PAIA + Seguimiento'!BW194</f>
        <v>Programado</v>
      </c>
      <c r="AI186" s="100" t="str">
        <f t="shared" si="39"/>
        <v>Si</v>
      </c>
      <c r="AJ186" s="100">
        <f t="shared" si="40"/>
        <v>34</v>
      </c>
      <c r="AK186" s="100">
        <f>+'PAIA + Seguimiento'!BX194</f>
        <v>0</v>
      </c>
      <c r="AL186" s="100">
        <f>+'PAIA + Seguimiento'!BY194</f>
        <v>0</v>
      </c>
      <c r="AM186" s="100">
        <f>+'PAIA + Seguimiento'!CA194</f>
        <v>0</v>
      </c>
    </row>
    <row r="187" spans="1:39" x14ac:dyDescent="0.25">
      <c r="A187" s="100" t="str">
        <f>+'PAIA + Seguimiento'!B195</f>
        <v>Grupos de Valor</v>
      </c>
      <c r="B187" s="100" t="str">
        <f>+'PAIA + Seguimiento'!D195</f>
        <v>Obtener el reconocimiento de los beneficiarios directos y actores institucionales por la transparencia y eficiencia de su gestión</v>
      </c>
      <c r="C187" s="100">
        <f>+'PAIA + Seguimiento'!F195</f>
        <v>0</v>
      </c>
      <c r="D187" s="100" t="str">
        <f>+'PAIA + Seguimiento'!G195</f>
        <v>Estrategia de Rendición de Cuentas y participación ciudadana, implementada</v>
      </c>
      <c r="E187" s="100" t="str">
        <f>+'PAIA + Seguimiento'!I195</f>
        <v>Realizar seguimiento a la Estrategia de Rendición de Cuentas y participación ciudadana</v>
      </c>
      <c r="F187" s="100" t="str">
        <f>+'PAIA + Seguimiento'!K195</f>
        <v xml:space="preserve">Informe anual de la implementación de la Estrategia de Rendición de Cuentas y participación ciudadana </v>
      </c>
      <c r="G187" s="101">
        <f>+'PAIA + Seguimiento'!N195</f>
        <v>43862</v>
      </c>
      <c r="H187" s="101">
        <f>+'PAIA + Seguimiento'!O195</f>
        <v>44196</v>
      </c>
      <c r="I187" s="102">
        <f t="shared" si="31"/>
        <v>12</v>
      </c>
      <c r="J187" s="103">
        <f>+'PAIA + Seguimiento'!P195</f>
        <v>0</v>
      </c>
      <c r="K187" s="102">
        <f>+'PAIA + Seguimiento'!R195</f>
        <v>33</v>
      </c>
      <c r="L187" s="102" t="str">
        <f>+'PAIA + Seguimiento'!AZ195</f>
        <v>Oficina Asesora de Planeación y Control de Riesgos</v>
      </c>
      <c r="M187" s="102">
        <f t="shared" si="32"/>
        <v>0</v>
      </c>
      <c r="N187" s="100" t="str">
        <f>+'PAIA + Seguimiento'!BC195</f>
        <v>En desarrollo</v>
      </c>
      <c r="O187" s="100">
        <f>+'PAIA + Seguimiento'!BD195</f>
        <v>0</v>
      </c>
      <c r="P187" s="100" t="str">
        <f>+'PAIA + Seguimiento'!BH195</f>
        <v>Programado</v>
      </c>
      <c r="Q187" s="100" t="str">
        <f t="shared" si="33"/>
        <v>No</v>
      </c>
      <c r="R187" s="100" t="str">
        <f t="shared" si="34"/>
        <v/>
      </c>
      <c r="S187" s="100" t="str">
        <f>+'PAIA + Seguimiento'!BI195</f>
        <v>Esta actividad se desarrolla conforme a la implementación de la estratégia de rendición de cuentas y participación que se desarrolle en la vigencia. El informe se realiza al cierre de la vigencia.</v>
      </c>
      <c r="T187" s="100">
        <f>+'PAIA + Seguimiento'!BJ195</f>
        <v>0</v>
      </c>
      <c r="U187" s="100">
        <f>+'PAIA + Seguimiento'!BL195</f>
        <v>0</v>
      </c>
      <c r="V187" s="100" t="str">
        <f>+'PAIA + Seguimiento'!BM195</f>
        <v>Programado</v>
      </c>
      <c r="W187" s="100" t="str">
        <f t="shared" si="35"/>
        <v>No</v>
      </c>
      <c r="X187" s="100" t="str">
        <f t="shared" si="36"/>
        <v/>
      </c>
      <c r="Y187" s="100">
        <f>+'PAIA + Seguimiento'!BN195</f>
        <v>0</v>
      </c>
      <c r="Z187" s="100">
        <f>+'PAIA + Seguimiento'!BO195</f>
        <v>0</v>
      </c>
      <c r="AA187" s="100">
        <f>+'PAIA + Seguimiento'!BQ195</f>
        <v>0</v>
      </c>
      <c r="AB187" s="100" t="str">
        <f>+'PAIA + Seguimiento'!BR195</f>
        <v>Programado</v>
      </c>
      <c r="AC187" s="100" t="str">
        <f t="shared" si="37"/>
        <v>No</v>
      </c>
      <c r="AD187" s="100" t="str">
        <f t="shared" si="38"/>
        <v/>
      </c>
      <c r="AE187" s="100">
        <f>+'PAIA + Seguimiento'!BS195</f>
        <v>0</v>
      </c>
      <c r="AF187" s="100">
        <f>+'PAIA + Seguimiento'!BT195</f>
        <v>0</v>
      </c>
      <c r="AG187" s="100">
        <f>+'PAIA + Seguimiento'!BV195</f>
        <v>0</v>
      </c>
      <c r="AH187" s="100" t="str">
        <f>+'PAIA + Seguimiento'!BW195</f>
        <v>Programado</v>
      </c>
      <c r="AI187" s="100" t="str">
        <f t="shared" si="39"/>
        <v>Si</v>
      </c>
      <c r="AJ187" s="100">
        <f t="shared" si="40"/>
        <v>33</v>
      </c>
      <c r="AK187" s="100">
        <f>+'PAIA + Seguimiento'!BX195</f>
        <v>0</v>
      </c>
      <c r="AL187" s="100">
        <f>+'PAIA + Seguimiento'!BY195</f>
        <v>0</v>
      </c>
      <c r="AM187" s="100">
        <f>+'PAIA + Seguimiento'!CA195</f>
        <v>0</v>
      </c>
    </row>
    <row r="188" spans="1:39" x14ac:dyDescent="0.25">
      <c r="A188" s="100" t="str">
        <f>+'PAIA + Seguimiento'!B196</f>
        <v>Recursos</v>
      </c>
      <c r="B188" s="100" t="str">
        <f>+'PAIA + Seguimiento'!D196</f>
        <v>Mejorar la eficiencia y el seguimiento al gasto institucional para fortalecer la administración de los recursos de la UGG</v>
      </c>
      <c r="C188" s="100" t="str">
        <f>+'PAIA + Seguimiento'!F196</f>
        <v xml:space="preserve">Modelo para la asignación y seguimiento de recursos </v>
      </c>
      <c r="D188" s="100" t="str">
        <f>+'PAIA + Seguimiento'!G196</f>
        <v>Metodología para costeo de la operación institucional</v>
      </c>
      <c r="E188" s="100" t="str">
        <f>+'PAIA + Seguimiento'!I196</f>
        <v>Definir la metodología para el costeo de la operación institucional con base en los procesos.</v>
      </c>
      <c r="F188" s="100" t="str">
        <f>+'PAIA + Seguimiento'!K196</f>
        <v>Documento metodológico para costear la operación institucional.</v>
      </c>
      <c r="G188" s="101">
        <f>+'PAIA + Seguimiento'!N196</f>
        <v>43863</v>
      </c>
      <c r="H188" s="101">
        <f>+'PAIA + Seguimiento'!O196</f>
        <v>44074</v>
      </c>
      <c r="I188" s="102">
        <f t="shared" si="31"/>
        <v>8</v>
      </c>
      <c r="J188" s="103">
        <f>+'PAIA + Seguimiento'!P196</f>
        <v>0</v>
      </c>
      <c r="K188" s="102">
        <f>+'PAIA + Seguimiento'!R196</f>
        <v>23</v>
      </c>
      <c r="L188" s="102" t="str">
        <f>+'PAIA + Seguimiento'!AZ196</f>
        <v>Dirección Administrativa y Financiera</v>
      </c>
      <c r="M188" s="102">
        <f t="shared" si="32"/>
        <v>0</v>
      </c>
      <c r="N188" s="100" t="str">
        <f>+'PAIA + Seguimiento'!BC196</f>
        <v>En desarrollo</v>
      </c>
      <c r="O188" s="100">
        <f>+'PAIA + Seguimiento'!BD196</f>
        <v>0</v>
      </c>
      <c r="P188" s="100" t="str">
        <f>+'PAIA + Seguimiento'!BH196</f>
        <v>Programado</v>
      </c>
      <c r="Q188" s="100" t="str">
        <f t="shared" si="33"/>
        <v>No</v>
      </c>
      <c r="R188" s="100" t="str">
        <f t="shared" si="34"/>
        <v/>
      </c>
      <c r="S188" s="100" t="str">
        <f>+'PAIA + Seguimiento'!BI196</f>
        <v>Se realizó la primera reunión junto con la Oficina Asesora de Planeación de  acercamiento para el desarrollo de las actividadad</v>
      </c>
      <c r="T188" s="100" t="str">
        <f>+'PAIA + Seguimiento'!BJ196</f>
        <v>El logro de la actividad está dado para el mes de agosto, sin embargo dado la declaración de emergecia y confinamiento por COVID-19, se ha dado prioridad a funciones que en el corto plazo son de definir y ejecutar en el 1°Trimestre de 2020</v>
      </c>
      <c r="U188" s="100" t="str">
        <f>+'PAIA + Seguimiento'!BL196</f>
        <v>NO APLICA</v>
      </c>
      <c r="V188" s="100" t="str">
        <f>+'PAIA + Seguimiento'!BM196</f>
        <v>Programado</v>
      </c>
      <c r="W188" s="100" t="str">
        <f t="shared" si="35"/>
        <v>No</v>
      </c>
      <c r="X188" s="100" t="str">
        <f t="shared" si="36"/>
        <v/>
      </c>
      <c r="Y188" s="100">
        <f>+'PAIA + Seguimiento'!BN196</f>
        <v>0</v>
      </c>
      <c r="Z188" s="100">
        <f>+'PAIA + Seguimiento'!BO196</f>
        <v>0</v>
      </c>
      <c r="AA188" s="100">
        <f>+'PAIA + Seguimiento'!BQ196</f>
        <v>0</v>
      </c>
      <c r="AB188" s="100" t="str">
        <f>+'PAIA + Seguimiento'!BR196</f>
        <v>Programado</v>
      </c>
      <c r="AC188" s="100" t="str">
        <f t="shared" si="37"/>
        <v>Si</v>
      </c>
      <c r="AD188" s="100">
        <f t="shared" si="38"/>
        <v>23</v>
      </c>
      <c r="AE188" s="100">
        <f>+'PAIA + Seguimiento'!BS196</f>
        <v>0</v>
      </c>
      <c r="AF188" s="100">
        <f>+'PAIA + Seguimiento'!BT196</f>
        <v>0</v>
      </c>
      <c r="AG188" s="100">
        <f>+'PAIA + Seguimiento'!BV196</f>
        <v>0</v>
      </c>
      <c r="AH188" s="100" t="str">
        <f>+'PAIA + Seguimiento'!BW196</f>
        <v>No programado</v>
      </c>
      <c r="AI188" s="100" t="str">
        <f t="shared" si="39"/>
        <v>No</v>
      </c>
      <c r="AJ188" s="100" t="str">
        <f t="shared" si="40"/>
        <v/>
      </c>
      <c r="AK188" s="100">
        <f>+'PAIA + Seguimiento'!BX196</f>
        <v>0</v>
      </c>
      <c r="AL188" s="100">
        <f>+'PAIA + Seguimiento'!BY196</f>
        <v>0</v>
      </c>
      <c r="AM188" s="100">
        <f>+'PAIA + Seguimiento'!CA196</f>
        <v>0</v>
      </c>
    </row>
    <row r="189" spans="1:39" x14ac:dyDescent="0.25">
      <c r="A189" s="100" t="str">
        <f>+'PAIA + Seguimiento'!B197</f>
        <v>Recursos</v>
      </c>
      <c r="B189" s="100" t="str">
        <f>+'PAIA + Seguimiento'!D197</f>
        <v>Mejorar la eficiencia y el seguimiento al gasto institucional para fortalecer la administración de los recursos de la UGG</v>
      </c>
      <c r="C189" s="100" t="str">
        <f>+'PAIA + Seguimiento'!F197</f>
        <v xml:space="preserve">Modelo para la asignación y seguimiento de recursos </v>
      </c>
      <c r="D189" s="100" t="str">
        <f>+'PAIA + Seguimiento'!G197</f>
        <v>Metodología para costeo de la operación institucional</v>
      </c>
      <c r="E189" s="100" t="str">
        <f>+'PAIA + Seguimiento'!I197</f>
        <v>Desarrollar mesas de trabajo con las diferentes áreas para la definición de la metodología de costeo.</v>
      </c>
      <c r="F189" s="100" t="str">
        <f>+'PAIA + Seguimiento'!K197</f>
        <v>Actas o listados de asistencia de las mesas de tragajo desarrolladas</v>
      </c>
      <c r="G189" s="101">
        <f>+'PAIA + Seguimiento'!N197</f>
        <v>43952</v>
      </c>
      <c r="H189" s="101">
        <f>+'PAIA + Seguimiento'!O197</f>
        <v>44165</v>
      </c>
      <c r="I189" s="102">
        <f t="shared" si="31"/>
        <v>11</v>
      </c>
      <c r="J189" s="103">
        <f>+'PAIA + Seguimiento'!P197</f>
        <v>0</v>
      </c>
      <c r="K189" s="102">
        <f>+'PAIA + Seguimiento'!R197</f>
        <v>9</v>
      </c>
      <c r="L189" s="102" t="str">
        <f>+'PAIA + Seguimiento'!AZ197</f>
        <v>Dirección Administrativa y Financiera</v>
      </c>
      <c r="M189" s="102">
        <f t="shared" si="32"/>
        <v>0</v>
      </c>
      <c r="N189" s="100" t="str">
        <f>+'PAIA + Seguimiento'!BC197</f>
        <v>Nueva</v>
      </c>
      <c r="O189" s="100">
        <f>+'PAIA + Seguimiento'!BD197</f>
        <v>0</v>
      </c>
      <c r="P189" s="100" t="str">
        <f>+'PAIA + Seguimiento'!BH197</f>
        <v>No programado</v>
      </c>
      <c r="Q189" s="100" t="str">
        <f t="shared" si="33"/>
        <v>No</v>
      </c>
      <c r="R189" s="100" t="str">
        <f t="shared" si="34"/>
        <v/>
      </c>
      <c r="S189" s="100">
        <f>+'PAIA + Seguimiento'!BI197</f>
        <v>0</v>
      </c>
      <c r="T189" s="100">
        <f>+'PAIA + Seguimiento'!BJ197</f>
        <v>0</v>
      </c>
      <c r="U189" s="100">
        <f>+'PAIA + Seguimiento'!BL197</f>
        <v>0</v>
      </c>
      <c r="V189" s="100" t="str">
        <f>+'PAIA + Seguimiento'!BM197</f>
        <v>Programado</v>
      </c>
      <c r="W189" s="100" t="str">
        <f t="shared" si="35"/>
        <v>No</v>
      </c>
      <c r="X189" s="100" t="str">
        <f t="shared" si="36"/>
        <v/>
      </c>
      <c r="Y189" s="100">
        <f>+'PAIA + Seguimiento'!BN197</f>
        <v>0</v>
      </c>
      <c r="Z189" s="100">
        <f>+'PAIA + Seguimiento'!BO197</f>
        <v>0</v>
      </c>
      <c r="AA189" s="100">
        <f>+'PAIA + Seguimiento'!BQ197</f>
        <v>0</v>
      </c>
      <c r="AB189" s="100" t="str">
        <f>+'PAIA + Seguimiento'!BR197</f>
        <v>Programado</v>
      </c>
      <c r="AC189" s="100" t="str">
        <f t="shared" si="37"/>
        <v>No</v>
      </c>
      <c r="AD189" s="100" t="str">
        <f t="shared" si="38"/>
        <v/>
      </c>
      <c r="AE189" s="100">
        <f>+'PAIA + Seguimiento'!BS197</f>
        <v>0</v>
      </c>
      <c r="AF189" s="100">
        <f>+'PAIA + Seguimiento'!BT197</f>
        <v>0</v>
      </c>
      <c r="AG189" s="100">
        <f>+'PAIA + Seguimiento'!BV197</f>
        <v>0</v>
      </c>
      <c r="AH189" s="100" t="str">
        <f>+'PAIA + Seguimiento'!BW197</f>
        <v>Programado</v>
      </c>
      <c r="AI189" s="100" t="str">
        <f t="shared" si="39"/>
        <v>Si</v>
      </c>
      <c r="AJ189" s="100">
        <f t="shared" si="40"/>
        <v>9</v>
      </c>
      <c r="AK189" s="100">
        <f>+'PAIA + Seguimiento'!BX197</f>
        <v>0</v>
      </c>
      <c r="AL189" s="100">
        <f>+'PAIA + Seguimiento'!BY197</f>
        <v>0</v>
      </c>
      <c r="AM189" s="100">
        <f>+'PAIA + Seguimiento'!CA197</f>
        <v>0</v>
      </c>
    </row>
    <row r="190" spans="1:39" x14ac:dyDescent="0.25">
      <c r="A190" s="100" t="str">
        <f>+'PAIA + Seguimiento'!B198</f>
        <v>Recursos</v>
      </c>
      <c r="B190" s="100" t="str">
        <f>+'PAIA + Seguimiento'!D198</f>
        <v>Mejorar la eficiencia y el seguimiento al gasto institucional para fortalecer la administración de los recursos de la UGG</v>
      </c>
      <c r="C190" s="100" t="str">
        <f>+'PAIA + Seguimiento'!F198</f>
        <v xml:space="preserve">Modelo para la asignación y seguimiento de recursos </v>
      </c>
      <c r="D190" s="100" t="str">
        <f>+'PAIA + Seguimiento'!G198</f>
        <v>Metodología para costeo de la operación institucional</v>
      </c>
      <c r="E190" s="100" t="str">
        <f>+'PAIA + Seguimiento'!I198</f>
        <v>Diseñar esquema de monitoreo para la medición de la eficiencia de los recursos de la UGG</v>
      </c>
      <c r="F190" s="100" t="str">
        <f>+'PAIA + Seguimiento'!K198</f>
        <v>Esquema de monitoreo diseñado</v>
      </c>
      <c r="G190" s="101">
        <f>+'PAIA + Seguimiento'!N198</f>
        <v>43952</v>
      </c>
      <c r="H190" s="101">
        <f>+'PAIA + Seguimiento'!O198</f>
        <v>44165</v>
      </c>
      <c r="I190" s="102">
        <f t="shared" si="31"/>
        <v>11</v>
      </c>
      <c r="J190" s="103">
        <f>+'PAIA + Seguimiento'!P198</f>
        <v>0</v>
      </c>
      <c r="K190" s="102">
        <f>+'PAIA + Seguimiento'!R198</f>
        <v>17</v>
      </c>
      <c r="L190" s="102" t="str">
        <f>+'PAIA + Seguimiento'!AZ198</f>
        <v>Dirección Administrativa y Financiera</v>
      </c>
      <c r="M190" s="102">
        <f t="shared" si="32"/>
        <v>0</v>
      </c>
      <c r="N190" s="100" t="str">
        <f>+'PAIA + Seguimiento'!BC198</f>
        <v>Nueva</v>
      </c>
      <c r="O190" s="100">
        <f>+'PAIA + Seguimiento'!BD198</f>
        <v>0</v>
      </c>
      <c r="P190" s="100" t="str">
        <f>+'PAIA + Seguimiento'!BH198</f>
        <v>No programado</v>
      </c>
      <c r="Q190" s="100" t="str">
        <f t="shared" si="33"/>
        <v>No</v>
      </c>
      <c r="R190" s="100" t="str">
        <f t="shared" si="34"/>
        <v/>
      </c>
      <c r="S190" s="100">
        <f>+'PAIA + Seguimiento'!BI198</f>
        <v>0</v>
      </c>
      <c r="T190" s="100">
        <f>+'PAIA + Seguimiento'!BJ198</f>
        <v>0</v>
      </c>
      <c r="U190" s="100">
        <f>+'PAIA + Seguimiento'!BL198</f>
        <v>0</v>
      </c>
      <c r="V190" s="100" t="str">
        <f>+'PAIA + Seguimiento'!BM198</f>
        <v>Programado</v>
      </c>
      <c r="W190" s="100" t="str">
        <f t="shared" si="35"/>
        <v>No</v>
      </c>
      <c r="X190" s="100" t="str">
        <f t="shared" si="36"/>
        <v/>
      </c>
      <c r="Y190" s="100">
        <f>+'PAIA + Seguimiento'!BN198</f>
        <v>0</v>
      </c>
      <c r="Z190" s="100">
        <f>+'PAIA + Seguimiento'!BO198</f>
        <v>0</v>
      </c>
      <c r="AA190" s="100">
        <f>+'PAIA + Seguimiento'!BQ198</f>
        <v>0</v>
      </c>
      <c r="AB190" s="100" t="str">
        <f>+'PAIA + Seguimiento'!BR198</f>
        <v>Programado</v>
      </c>
      <c r="AC190" s="100" t="str">
        <f t="shared" si="37"/>
        <v>No</v>
      </c>
      <c r="AD190" s="100" t="str">
        <f t="shared" si="38"/>
        <v/>
      </c>
      <c r="AE190" s="100">
        <f>+'PAIA + Seguimiento'!BS198</f>
        <v>0</v>
      </c>
      <c r="AF190" s="100">
        <f>+'PAIA + Seguimiento'!BT198</f>
        <v>0</v>
      </c>
      <c r="AG190" s="100">
        <f>+'PAIA + Seguimiento'!BV198</f>
        <v>0</v>
      </c>
      <c r="AH190" s="100" t="str">
        <f>+'PAIA + Seguimiento'!BW198</f>
        <v>Programado</v>
      </c>
      <c r="AI190" s="100" t="str">
        <f t="shared" si="39"/>
        <v>Si</v>
      </c>
      <c r="AJ190" s="100">
        <f t="shared" si="40"/>
        <v>17</v>
      </c>
      <c r="AK190" s="100">
        <f>+'PAIA + Seguimiento'!BX198</f>
        <v>0</v>
      </c>
      <c r="AL190" s="100">
        <f>+'PAIA + Seguimiento'!BY198</f>
        <v>0</v>
      </c>
      <c r="AM190" s="100">
        <f>+'PAIA + Seguimiento'!CA198</f>
        <v>0</v>
      </c>
    </row>
    <row r="191" spans="1:39" x14ac:dyDescent="0.25">
      <c r="A191" s="100" t="str">
        <f>+'PAIA + Seguimiento'!B199</f>
        <v>Recursos</v>
      </c>
      <c r="B191" s="100" t="str">
        <f>+'PAIA + Seguimiento'!D199</f>
        <v>Mejorar la eficiencia y el seguimiento al gasto institucional para fortalecer la administración de los recursos de la UGG</v>
      </c>
      <c r="C191" s="100" t="str">
        <f>+'PAIA + Seguimiento'!F199</f>
        <v xml:space="preserve">Modelo para la asignación y seguimiento de recursos </v>
      </c>
      <c r="D191" s="100" t="str">
        <f>+'PAIA + Seguimiento'!G199</f>
        <v>Metodología para costeo de la operación institucional</v>
      </c>
      <c r="E191" s="100" t="str">
        <f>+'PAIA + Seguimiento'!I199</f>
        <v>Diseño de indicadores de eficiencia</v>
      </c>
      <c r="F191" s="100" t="str">
        <f>+'PAIA + Seguimiento'!K199</f>
        <v>Fichas técnica de los indicadores</v>
      </c>
      <c r="G191" s="101">
        <f>+'PAIA + Seguimiento'!N199</f>
        <v>43863</v>
      </c>
      <c r="H191" s="101">
        <f>+'PAIA + Seguimiento'!O199</f>
        <v>44134</v>
      </c>
      <c r="I191" s="102">
        <f t="shared" si="31"/>
        <v>10</v>
      </c>
      <c r="J191" s="103">
        <f>+'PAIA + Seguimiento'!P199</f>
        <v>0</v>
      </c>
      <c r="K191" s="102">
        <f>+'PAIA + Seguimiento'!R199</f>
        <v>14</v>
      </c>
      <c r="L191" s="102" t="str">
        <f>+'PAIA + Seguimiento'!AZ199</f>
        <v>Dirección Administrativa y Financiera</v>
      </c>
      <c r="M191" s="102">
        <f t="shared" si="32"/>
        <v>0</v>
      </c>
      <c r="N191" s="100" t="str">
        <f>+'PAIA + Seguimiento'!BC199</f>
        <v>En desarrollo</v>
      </c>
      <c r="O191" s="100">
        <f>+'PAIA + Seguimiento'!BD199</f>
        <v>0</v>
      </c>
      <c r="P191" s="100" t="str">
        <f>+'PAIA + Seguimiento'!BH199</f>
        <v>Programado</v>
      </c>
      <c r="Q191" s="100" t="str">
        <f t="shared" si="33"/>
        <v>No</v>
      </c>
      <c r="R191" s="100" t="str">
        <f t="shared" si="34"/>
        <v/>
      </c>
      <c r="S191" s="100" t="str">
        <f>+'PAIA + Seguimiento'!BI199</f>
        <v>Se realizó la primera reunión junto con la Oficina Asesora de Planeación de  acercamiento para el desarrollo de las actividadad</v>
      </c>
      <c r="T191" s="100" t="str">
        <f>+'PAIA + Seguimiento'!BJ199</f>
        <v>El logro de la actividad está dado para el mes de octubre, sin embargo dado la declaración de emergecia y confinamiento por COVID-19, se ha dado prioridad a funciones que en el corto plazo son de definir y ejecutar en el 1°Trimestre de 2020</v>
      </c>
      <c r="U191" s="100" t="str">
        <f>+'PAIA + Seguimiento'!BL199</f>
        <v>NO APLICA</v>
      </c>
      <c r="V191" s="100" t="str">
        <f>+'PAIA + Seguimiento'!BM199</f>
        <v>Programado</v>
      </c>
      <c r="W191" s="100" t="str">
        <f t="shared" si="35"/>
        <v>No</v>
      </c>
      <c r="X191" s="100" t="str">
        <f t="shared" si="36"/>
        <v/>
      </c>
      <c r="Y191" s="100">
        <f>+'PAIA + Seguimiento'!BN199</f>
        <v>0</v>
      </c>
      <c r="Z191" s="100">
        <f>+'PAIA + Seguimiento'!BO199</f>
        <v>0</v>
      </c>
      <c r="AA191" s="100">
        <f>+'PAIA + Seguimiento'!BQ199</f>
        <v>0</v>
      </c>
      <c r="AB191" s="100" t="str">
        <f>+'PAIA + Seguimiento'!BR199</f>
        <v>Programado</v>
      </c>
      <c r="AC191" s="100" t="str">
        <f t="shared" si="37"/>
        <v>No</v>
      </c>
      <c r="AD191" s="100" t="str">
        <f t="shared" si="38"/>
        <v/>
      </c>
      <c r="AE191" s="100">
        <f>+'PAIA + Seguimiento'!BS199</f>
        <v>0</v>
      </c>
      <c r="AF191" s="100">
        <f>+'PAIA + Seguimiento'!BT199</f>
        <v>0</v>
      </c>
      <c r="AG191" s="100">
        <f>+'PAIA + Seguimiento'!BV199</f>
        <v>0</v>
      </c>
      <c r="AH191" s="100" t="str">
        <f>+'PAIA + Seguimiento'!BW199</f>
        <v>Programado</v>
      </c>
      <c r="AI191" s="100" t="str">
        <f t="shared" si="39"/>
        <v>Si</v>
      </c>
      <c r="AJ191" s="100">
        <f t="shared" si="40"/>
        <v>14</v>
      </c>
      <c r="AK191" s="100">
        <f>+'PAIA + Seguimiento'!BX199</f>
        <v>0</v>
      </c>
      <c r="AL191" s="100">
        <f>+'PAIA + Seguimiento'!BY199</f>
        <v>0</v>
      </c>
      <c r="AM191" s="100">
        <f>+'PAIA + Seguimiento'!CA199</f>
        <v>0</v>
      </c>
    </row>
    <row r="192" spans="1:39" x14ac:dyDescent="0.25">
      <c r="A192" s="100" t="str">
        <f>+'PAIA + Seguimiento'!B200</f>
        <v>Recursos</v>
      </c>
      <c r="B192" s="100" t="str">
        <f>+'PAIA + Seguimiento'!D200</f>
        <v>Mejorar la eficiencia y el seguimiento al gasto institucional para fortalecer la administración de los recursos de la UGG</v>
      </c>
      <c r="C192" s="100" t="str">
        <f>+'PAIA + Seguimiento'!F200</f>
        <v xml:space="preserve">Modelo para la asignación y seguimiento de recursos </v>
      </c>
      <c r="D192" s="100" t="str">
        <f>+'PAIA + Seguimiento'!G200</f>
        <v>Metodología para costeo de la operación institucional</v>
      </c>
      <c r="E192" s="100" t="str">
        <f>+'PAIA + Seguimiento'!I200</f>
        <v>Generar la línea base de costeo de la operación.</v>
      </c>
      <c r="F192" s="100" t="str">
        <f>+'PAIA + Seguimiento'!K200</f>
        <v>Linea base definida</v>
      </c>
      <c r="G192" s="101">
        <f>+'PAIA + Seguimiento'!N200</f>
        <v>43863</v>
      </c>
      <c r="H192" s="101">
        <f>+'PAIA + Seguimiento'!O200</f>
        <v>44073</v>
      </c>
      <c r="I192" s="102">
        <f t="shared" si="31"/>
        <v>8</v>
      </c>
      <c r="J192" s="103">
        <f>+'PAIA + Seguimiento'!P200</f>
        <v>0</v>
      </c>
      <c r="K192" s="102">
        <f>+'PAIA + Seguimiento'!R200</f>
        <v>23</v>
      </c>
      <c r="L192" s="102" t="str">
        <f>+'PAIA + Seguimiento'!AZ200</f>
        <v>Dirección Administrativa y Financiera</v>
      </c>
      <c r="M192" s="102">
        <f t="shared" si="32"/>
        <v>0</v>
      </c>
      <c r="N192" s="100" t="str">
        <f>+'PAIA + Seguimiento'!BC200</f>
        <v>En desarrollo</v>
      </c>
      <c r="O192" s="100">
        <f>+'PAIA + Seguimiento'!BD200</f>
        <v>0</v>
      </c>
      <c r="P192" s="100" t="str">
        <f>+'PAIA + Seguimiento'!BH200</f>
        <v>Programado</v>
      </c>
      <c r="Q192" s="100" t="str">
        <f t="shared" si="33"/>
        <v>No</v>
      </c>
      <c r="R192" s="100" t="str">
        <f t="shared" si="34"/>
        <v/>
      </c>
      <c r="S192" s="100" t="str">
        <f>+'PAIA + Seguimiento'!BI200</f>
        <v>Se realizó la primera reunión junto con la Oficina Asesora de Planeación de  acercamiento para el desarrollo de las actividadad</v>
      </c>
      <c r="T192" s="100" t="str">
        <f>+'PAIA + Seguimiento'!BJ200</f>
        <v>El logro de la actividad está dado para el mes de agosto, sin embargo dado la declaración de emergecia y confinamiento por COVID-19, se ha dado prioridad a funciones que en el corto plazo son de definir y ejecutar en el 1°Trimestre de 2020</v>
      </c>
      <c r="U192" s="100" t="str">
        <f>+'PAIA + Seguimiento'!BL200</f>
        <v>NO APLICA</v>
      </c>
      <c r="V192" s="100" t="str">
        <f>+'PAIA + Seguimiento'!BM200</f>
        <v>Programado</v>
      </c>
      <c r="W192" s="100" t="str">
        <f t="shared" si="35"/>
        <v>No</v>
      </c>
      <c r="X192" s="100" t="str">
        <f t="shared" si="36"/>
        <v/>
      </c>
      <c r="Y192" s="100">
        <f>+'PAIA + Seguimiento'!BN200</f>
        <v>0</v>
      </c>
      <c r="Z192" s="100">
        <f>+'PAIA + Seguimiento'!BO200</f>
        <v>0</v>
      </c>
      <c r="AA192" s="100">
        <f>+'PAIA + Seguimiento'!BQ200</f>
        <v>0</v>
      </c>
      <c r="AB192" s="100" t="str">
        <f>+'PAIA + Seguimiento'!BR200</f>
        <v>Programado</v>
      </c>
      <c r="AC192" s="100" t="str">
        <f t="shared" si="37"/>
        <v>Si</v>
      </c>
      <c r="AD192" s="100">
        <f t="shared" si="38"/>
        <v>23</v>
      </c>
      <c r="AE192" s="100">
        <f>+'PAIA + Seguimiento'!BS200</f>
        <v>0</v>
      </c>
      <c r="AF192" s="100">
        <f>+'PAIA + Seguimiento'!BT200</f>
        <v>0</v>
      </c>
      <c r="AG192" s="100">
        <f>+'PAIA + Seguimiento'!BV200</f>
        <v>0</v>
      </c>
      <c r="AH192" s="100" t="str">
        <f>+'PAIA + Seguimiento'!BW200</f>
        <v>No programado</v>
      </c>
      <c r="AI192" s="100" t="str">
        <f t="shared" si="39"/>
        <v>No</v>
      </c>
      <c r="AJ192" s="100" t="str">
        <f t="shared" si="40"/>
        <v/>
      </c>
      <c r="AK192" s="100">
        <f>+'PAIA + Seguimiento'!BX200</f>
        <v>0</v>
      </c>
      <c r="AL192" s="100">
        <f>+'PAIA + Seguimiento'!BY200</f>
        <v>0</v>
      </c>
      <c r="AM192" s="100">
        <f>+'PAIA + Seguimiento'!CA200</f>
        <v>0</v>
      </c>
    </row>
    <row r="193" spans="1:39" s="104" customFormat="1" x14ac:dyDescent="0.25">
      <c r="A193" s="100" t="str">
        <f>+'PAIA + Seguimiento'!B201</f>
        <v>Recursos</v>
      </c>
      <c r="B193" s="100" t="str">
        <f>+'PAIA + Seguimiento'!D201</f>
        <v>Mejorar la eficiencia y el seguimiento al gasto institucional para fortalecer la administración de los recursos de la UGG</v>
      </c>
      <c r="C193" s="100" t="str">
        <f>+'PAIA + Seguimiento'!F201</f>
        <v xml:space="preserve">Modelo para la asignación y seguimiento de recursos </v>
      </c>
      <c r="D193" s="100" t="str">
        <f>+'PAIA + Seguimiento'!G201</f>
        <v>Metodología para costeo de la operación institucional</v>
      </c>
      <c r="E193" s="100" t="str">
        <f>+'PAIA + Seguimiento'!I201</f>
        <v xml:space="preserve">Identificar los productos objeto de costeo </v>
      </c>
      <c r="F193" s="100" t="str">
        <f>+'PAIA + Seguimiento'!K201</f>
        <v>Productos de la operación de la Adres identificados que serán objeto de costeo para medición de eficienca de gestión de recursos.</v>
      </c>
      <c r="G193" s="101">
        <f>+'PAIA + Seguimiento'!N201</f>
        <v>43863</v>
      </c>
      <c r="H193" s="101">
        <f>+'PAIA + Seguimiento'!O201</f>
        <v>43981</v>
      </c>
      <c r="I193" s="102">
        <f t="shared" si="31"/>
        <v>5</v>
      </c>
      <c r="J193" s="103">
        <f>+'PAIA + Seguimiento'!P201</f>
        <v>0</v>
      </c>
      <c r="K193" s="102">
        <f>+'PAIA + Seguimiento'!R201</f>
        <v>14</v>
      </c>
      <c r="L193" s="102" t="str">
        <f>+'PAIA + Seguimiento'!AZ201</f>
        <v>Dirección Administrativa y Financiera</v>
      </c>
      <c r="M193" s="102">
        <f t="shared" si="32"/>
        <v>0</v>
      </c>
      <c r="N193" s="100" t="str">
        <f>+'PAIA + Seguimiento'!BC201</f>
        <v>En desarrollo</v>
      </c>
      <c r="O193" s="100">
        <f>+'PAIA + Seguimiento'!BD201</f>
        <v>0</v>
      </c>
      <c r="P193" s="100" t="str">
        <f>+'PAIA + Seguimiento'!BH201</f>
        <v>Programado</v>
      </c>
      <c r="Q193" s="100" t="str">
        <f t="shared" si="33"/>
        <v>No</v>
      </c>
      <c r="R193" s="100" t="str">
        <f t="shared" si="34"/>
        <v/>
      </c>
      <c r="S193" s="100" t="str">
        <f>+'PAIA + Seguimiento'!BI201</f>
        <v>Se realizó la primera reunión junto con la Oficina Asesora de Planeación de  acercamiento para el desarrollo de las actividadad</v>
      </c>
      <c r="T193" s="100" t="str">
        <f>+'PAIA + Seguimiento'!BJ201</f>
        <v>El logro de la actividad está dado para el mes de mayo, sin embargo dado la declaración de emergecia y confinamiento por COVID-19, se ha dado prioridad a funciones que en el corto plazo son de definir y ejecutar en el 1°Trimestre de 2020</v>
      </c>
      <c r="U193" s="100" t="str">
        <f>+'PAIA + Seguimiento'!BL201</f>
        <v>NO APLICA</v>
      </c>
      <c r="V193" s="100" t="str">
        <f>+'PAIA + Seguimiento'!BM201</f>
        <v>Programado</v>
      </c>
      <c r="W193" s="100" t="str">
        <f t="shared" si="35"/>
        <v>Si</v>
      </c>
      <c r="X193" s="100">
        <f t="shared" si="36"/>
        <v>14</v>
      </c>
      <c r="Y193" s="100">
        <f>+'PAIA + Seguimiento'!BN201</f>
        <v>0</v>
      </c>
      <c r="Z193" s="100">
        <f>+'PAIA + Seguimiento'!BO201</f>
        <v>0</v>
      </c>
      <c r="AA193" s="100">
        <f>+'PAIA + Seguimiento'!BQ201</f>
        <v>0</v>
      </c>
      <c r="AB193" s="100" t="str">
        <f>+'PAIA + Seguimiento'!BR201</f>
        <v>No programado</v>
      </c>
      <c r="AC193" s="100" t="str">
        <f t="shared" si="37"/>
        <v>No</v>
      </c>
      <c r="AD193" s="100" t="str">
        <f t="shared" si="38"/>
        <v/>
      </c>
      <c r="AE193" s="100">
        <f>+'PAIA + Seguimiento'!BS201</f>
        <v>0</v>
      </c>
      <c r="AF193" s="100">
        <f>+'PAIA + Seguimiento'!BT201</f>
        <v>0</v>
      </c>
      <c r="AG193" s="100">
        <f>+'PAIA + Seguimiento'!BV201</f>
        <v>0</v>
      </c>
      <c r="AH193" s="100" t="str">
        <f>+'PAIA + Seguimiento'!BW201</f>
        <v>No programado</v>
      </c>
      <c r="AI193" s="100" t="str">
        <f t="shared" si="39"/>
        <v>No</v>
      </c>
      <c r="AJ193" s="100" t="str">
        <f t="shared" si="40"/>
        <v/>
      </c>
      <c r="AK193" s="100">
        <f>+'PAIA + Seguimiento'!BX201</f>
        <v>0</v>
      </c>
      <c r="AL193" s="100">
        <f>+'PAIA + Seguimiento'!BY201</f>
        <v>0</v>
      </c>
      <c r="AM193" s="100">
        <f>+'PAIA + Seguimiento'!CA201</f>
        <v>0</v>
      </c>
    </row>
    <row r="194" spans="1:39" s="104" customFormat="1" x14ac:dyDescent="0.25">
      <c r="A194" s="100"/>
      <c r="B194" s="100"/>
      <c r="C194" s="100"/>
      <c r="D194" s="100"/>
      <c r="E194" s="100"/>
      <c r="F194" s="100"/>
      <c r="G194" s="101"/>
      <c r="H194" s="101"/>
      <c r="I194" s="102"/>
      <c r="J194" s="103"/>
      <c r="K194" s="102"/>
      <c r="L194" s="102"/>
      <c r="M194" s="102"/>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row>
    <row r="195" spans="1:39" x14ac:dyDescent="0.25">
      <c r="A195" s="100"/>
      <c r="B195" s="100"/>
      <c r="C195" s="100"/>
      <c r="D195" s="100"/>
      <c r="E195" s="100"/>
      <c r="F195" s="100"/>
      <c r="G195" s="101"/>
      <c r="H195" s="101"/>
      <c r="I195" s="102"/>
      <c r="J195" s="103"/>
      <c r="K195" s="102"/>
      <c r="L195" s="102"/>
      <c r="M195" s="102"/>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E8286-9473-4F04-9FE7-7BC2BABE3296}">
  <sheetPr codeName="Hoja6"/>
  <dimension ref="A1:S414"/>
  <sheetViews>
    <sheetView showGridLines="0" topLeftCell="A7" zoomScale="85" zoomScaleNormal="85" workbookViewId="0">
      <selection activeCell="I9" sqref="I9"/>
    </sheetView>
  </sheetViews>
  <sheetFormatPr baseColWidth="10" defaultColWidth="11.42578125" defaultRowHeight="15" x14ac:dyDescent="0.25"/>
  <cols>
    <col min="1" max="1" width="31.5703125" style="105" customWidth="1"/>
    <col min="2" max="2" width="31.85546875" style="105" customWidth="1"/>
    <col min="3" max="3" width="31.5703125" style="105" customWidth="1"/>
    <col min="4" max="4" width="20" style="120" customWidth="1"/>
    <col min="5" max="5" width="10.7109375" style="120" customWidth="1"/>
    <col min="6" max="6" width="11.42578125" style="118" customWidth="1"/>
    <col min="7" max="7" width="11.42578125" style="118" hidden="1" customWidth="1"/>
    <col min="8" max="8" width="11.42578125" style="105" hidden="1" customWidth="1"/>
    <col min="9" max="9" width="15.5703125" style="122" customWidth="1"/>
    <col min="10" max="10" width="21.28515625" style="105" customWidth="1"/>
    <col min="11" max="16384" width="11.42578125" style="105"/>
  </cols>
  <sheetData>
    <row r="1" spans="1:19" ht="15" customHeight="1" x14ac:dyDescent="0.25">
      <c r="A1" s="262"/>
      <c r="B1" s="260" t="s">
        <v>1069</v>
      </c>
      <c r="C1" s="260"/>
      <c r="D1" s="260"/>
      <c r="E1" s="261" t="s">
        <v>169</v>
      </c>
      <c r="F1" s="261"/>
      <c r="G1" s="127"/>
      <c r="H1" s="128"/>
      <c r="I1" s="265" t="s">
        <v>175</v>
      </c>
      <c r="J1" s="265"/>
      <c r="Q1" s="125"/>
      <c r="R1" s="125"/>
      <c r="S1" s="125"/>
    </row>
    <row r="2" spans="1:19" x14ac:dyDescent="0.25">
      <c r="A2" s="263"/>
      <c r="B2" s="260"/>
      <c r="C2" s="260"/>
      <c r="D2" s="260"/>
      <c r="E2" s="261" t="s">
        <v>170</v>
      </c>
      <c r="F2" s="261"/>
      <c r="G2" s="127"/>
      <c r="H2" s="128"/>
      <c r="I2" s="265">
        <v>4</v>
      </c>
      <c r="J2" s="265"/>
      <c r="Q2" s="125"/>
      <c r="R2" s="125"/>
      <c r="S2" s="125"/>
    </row>
    <row r="3" spans="1:19" x14ac:dyDescent="0.25">
      <c r="A3" s="263"/>
      <c r="B3" s="260"/>
      <c r="C3" s="260"/>
      <c r="D3" s="260"/>
      <c r="E3" s="261" t="s">
        <v>171</v>
      </c>
      <c r="F3" s="261"/>
      <c r="G3" s="127"/>
      <c r="H3" s="128"/>
      <c r="I3" s="266">
        <v>43916</v>
      </c>
      <c r="J3" s="266"/>
      <c r="Q3" s="126"/>
      <c r="R3" s="126"/>
      <c r="S3" s="126"/>
    </row>
    <row r="4" spans="1:19" x14ac:dyDescent="0.25">
      <c r="A4" s="264"/>
      <c r="B4" s="260"/>
      <c r="C4" s="260"/>
      <c r="D4" s="260"/>
      <c r="E4" s="261" t="s">
        <v>172</v>
      </c>
      <c r="F4" s="261"/>
      <c r="G4" s="127"/>
      <c r="H4" s="128"/>
      <c r="I4" s="265" t="s">
        <v>173</v>
      </c>
      <c r="J4" s="265"/>
      <c r="Q4" s="125"/>
      <c r="R4" s="125"/>
      <c r="S4" s="125"/>
    </row>
    <row r="6" spans="1:19" ht="30.75" customHeight="1" x14ac:dyDescent="0.25">
      <c r="N6" s="117"/>
    </row>
    <row r="7" spans="1:19" x14ac:dyDescent="0.25">
      <c r="A7" s="174"/>
      <c r="B7" s="174"/>
      <c r="C7" s="174"/>
      <c r="D7" s="174"/>
      <c r="E7" s="181" t="s">
        <v>1041</v>
      </c>
      <c r="F7" s="174"/>
      <c r="G7" s="105"/>
      <c r="H7" s="120"/>
      <c r="I7" s="259" t="s">
        <v>1044</v>
      </c>
      <c r="J7" s="259" t="s">
        <v>1045</v>
      </c>
    </row>
    <row r="8" spans="1:19" s="120" customFormat="1" ht="30" x14ac:dyDescent="0.25">
      <c r="A8" s="177" t="s">
        <v>0</v>
      </c>
      <c r="B8" s="180" t="s">
        <v>1</v>
      </c>
      <c r="C8" s="180" t="s">
        <v>2</v>
      </c>
      <c r="D8" s="180" t="s">
        <v>70</v>
      </c>
      <c r="E8" s="176" t="s">
        <v>1043</v>
      </c>
      <c r="F8" s="174" t="s">
        <v>1068</v>
      </c>
      <c r="G8" s="119" t="s">
        <v>1043</v>
      </c>
      <c r="H8" s="121" t="s">
        <v>1042</v>
      </c>
      <c r="I8" s="259"/>
      <c r="J8" s="259"/>
    </row>
    <row r="9" spans="1:19" ht="75" x14ac:dyDescent="0.25">
      <c r="A9" s="174" t="s">
        <v>78</v>
      </c>
      <c r="B9" s="174" t="s">
        <v>952</v>
      </c>
      <c r="C9" s="174"/>
      <c r="D9" s="174"/>
      <c r="E9" s="179">
        <v>400</v>
      </c>
      <c r="F9" s="179">
        <v>0</v>
      </c>
      <c r="G9" s="116">
        <v>400</v>
      </c>
      <c r="H9" s="105">
        <v>0</v>
      </c>
      <c r="I9" s="129">
        <f t="shared" ref="I9:I73" si="0">+IF(G9&gt;0,H9/G9,"")</f>
        <v>0</v>
      </c>
      <c r="J9" s="129" t="str">
        <f>IF(I9="","",IF(I9&lt;=0.5,"Avance bajo",(IF(AND(I9&gt;0.5,I9&lt;=0.75),"Avance medio",IF(AND(I9&gt;0.75,I9&lt;=0.95),"Avance alto",IF(AND(I9&gt;0.95,I9&lt;=1),"Avance sobresaliente",IF(I9&gt;1,"Sobre ejecutado","")))))))</f>
        <v>Avance bajo</v>
      </c>
    </row>
    <row r="10" spans="1:19" x14ac:dyDescent="0.25">
      <c r="A10" s="174" t="s">
        <v>1476</v>
      </c>
      <c r="B10" s="174"/>
      <c r="C10" s="174"/>
      <c r="D10" s="174"/>
      <c r="E10" s="179">
        <v>400</v>
      </c>
      <c r="F10" s="179">
        <v>0</v>
      </c>
      <c r="G10" s="116">
        <v>400</v>
      </c>
      <c r="H10" s="105">
        <v>0</v>
      </c>
      <c r="I10" s="129">
        <f t="shared" si="0"/>
        <v>0</v>
      </c>
      <c r="J10" s="129" t="str">
        <f t="shared" ref="J10:J73" si="1">IF(I10="","",IF(I10&lt;=0.5,"Avance bajo",(IF(AND(I10&gt;0.5,I10&lt;=0.75),"Avance medio",IF(AND(I10&gt;0.75,I10&lt;=0.95),"Avance alto",IF(AND(I10&gt;0.95,I10&lt;=1),"Avance sobresaliente",IF(I10&gt;1,"Sobre ejecutado","")))))))</f>
        <v>Avance bajo</v>
      </c>
    </row>
    <row r="11" spans="1:19" ht="60" x14ac:dyDescent="0.25">
      <c r="A11" s="174" t="s">
        <v>77</v>
      </c>
      <c r="B11" s="174" t="s">
        <v>64</v>
      </c>
      <c r="C11" s="174"/>
      <c r="D11" s="174"/>
      <c r="E11" s="179">
        <v>100</v>
      </c>
      <c r="F11" s="179">
        <v>0</v>
      </c>
      <c r="G11" s="116">
        <v>100</v>
      </c>
      <c r="H11" s="105">
        <v>0</v>
      </c>
      <c r="I11" s="129">
        <f t="shared" si="0"/>
        <v>0</v>
      </c>
      <c r="J11" s="129" t="str">
        <f t="shared" si="1"/>
        <v>Avance bajo</v>
      </c>
    </row>
    <row r="12" spans="1:19" x14ac:dyDescent="0.25">
      <c r="A12" s="174" t="s">
        <v>1477</v>
      </c>
      <c r="B12" s="174"/>
      <c r="C12" s="174"/>
      <c r="D12" s="174"/>
      <c r="E12" s="179">
        <v>100</v>
      </c>
      <c r="F12" s="179">
        <v>0</v>
      </c>
      <c r="G12" s="116">
        <v>100</v>
      </c>
      <c r="H12" s="105">
        <v>0</v>
      </c>
      <c r="I12" s="129">
        <f t="shared" si="0"/>
        <v>0</v>
      </c>
      <c r="J12" s="129" t="str">
        <f t="shared" si="1"/>
        <v>Avance bajo</v>
      </c>
    </row>
    <row r="13" spans="1:19" ht="105" x14ac:dyDescent="0.25">
      <c r="A13" s="174" t="s">
        <v>52</v>
      </c>
      <c r="B13" s="174" t="s">
        <v>61</v>
      </c>
      <c r="C13" s="174"/>
      <c r="D13" s="174"/>
      <c r="E13" s="179">
        <v>500</v>
      </c>
      <c r="F13" s="179">
        <v>0</v>
      </c>
      <c r="G13" s="116">
        <v>500</v>
      </c>
      <c r="H13" s="105">
        <v>0</v>
      </c>
      <c r="I13" s="129">
        <f t="shared" si="0"/>
        <v>0</v>
      </c>
      <c r="J13" s="129" t="str">
        <f t="shared" si="1"/>
        <v>Avance bajo</v>
      </c>
    </row>
    <row r="14" spans="1:19" ht="75" x14ac:dyDescent="0.25">
      <c r="A14" s="174"/>
      <c r="B14" s="174" t="s">
        <v>35</v>
      </c>
      <c r="C14" s="174"/>
      <c r="D14" s="174"/>
      <c r="E14" s="179">
        <v>100</v>
      </c>
      <c r="F14" s="179">
        <v>0</v>
      </c>
      <c r="G14" s="116">
        <v>100</v>
      </c>
      <c r="H14" s="105">
        <v>0</v>
      </c>
      <c r="I14" s="129">
        <f t="shared" si="0"/>
        <v>0</v>
      </c>
      <c r="J14" s="129" t="str">
        <f t="shared" si="1"/>
        <v>Avance bajo</v>
      </c>
    </row>
    <row r="15" spans="1:19" ht="120" x14ac:dyDescent="0.25">
      <c r="A15" s="174"/>
      <c r="B15" s="174" t="s">
        <v>53</v>
      </c>
      <c r="C15" s="174"/>
      <c r="D15" s="174"/>
      <c r="E15" s="179">
        <v>1850</v>
      </c>
      <c r="F15" s="179">
        <v>230</v>
      </c>
      <c r="G15" s="116">
        <v>1850</v>
      </c>
      <c r="H15" s="105">
        <v>230</v>
      </c>
      <c r="I15" s="129">
        <f t="shared" si="0"/>
        <v>0.12432432432432433</v>
      </c>
      <c r="J15" s="129" t="str">
        <f t="shared" si="1"/>
        <v>Avance bajo</v>
      </c>
    </row>
    <row r="16" spans="1:19" ht="60" x14ac:dyDescent="0.25">
      <c r="A16" s="174"/>
      <c r="B16" s="174" t="s">
        <v>59</v>
      </c>
      <c r="C16" s="174"/>
      <c r="D16" s="174"/>
      <c r="E16" s="179">
        <v>600</v>
      </c>
      <c r="F16" s="179">
        <v>0</v>
      </c>
      <c r="G16" s="116">
        <v>600</v>
      </c>
      <c r="H16" s="105">
        <v>0</v>
      </c>
      <c r="I16" s="129">
        <f t="shared" si="0"/>
        <v>0</v>
      </c>
      <c r="J16" s="129" t="str">
        <f t="shared" si="1"/>
        <v>Avance bajo</v>
      </c>
    </row>
    <row r="17" spans="1:10" ht="105" x14ac:dyDescent="0.25">
      <c r="A17" s="174"/>
      <c r="B17" s="174" t="s">
        <v>949</v>
      </c>
      <c r="C17" s="174"/>
      <c r="D17" s="174"/>
      <c r="E17" s="179">
        <v>500</v>
      </c>
      <c r="F17" s="179">
        <v>150</v>
      </c>
      <c r="G17" s="116">
        <v>500</v>
      </c>
      <c r="H17" s="105">
        <v>150</v>
      </c>
      <c r="I17" s="129">
        <f t="shared" si="0"/>
        <v>0.3</v>
      </c>
      <c r="J17" s="129" t="str">
        <f t="shared" si="1"/>
        <v>Avance bajo</v>
      </c>
    </row>
    <row r="18" spans="1:10" ht="135" x14ac:dyDescent="0.25">
      <c r="A18" s="174"/>
      <c r="B18" s="174" t="s">
        <v>57</v>
      </c>
      <c r="C18" s="174"/>
      <c r="D18" s="174"/>
      <c r="E18" s="179">
        <v>1900</v>
      </c>
      <c r="F18" s="179">
        <v>200</v>
      </c>
      <c r="G18" s="116">
        <v>1900</v>
      </c>
      <c r="H18" s="105">
        <v>200</v>
      </c>
      <c r="I18" s="129">
        <f t="shared" si="0"/>
        <v>0.10526315789473684</v>
      </c>
      <c r="J18" s="129" t="str">
        <f t="shared" si="1"/>
        <v>Avance bajo</v>
      </c>
    </row>
    <row r="19" spans="1:10" x14ac:dyDescent="0.25">
      <c r="A19" s="174" t="s">
        <v>1478</v>
      </c>
      <c r="B19" s="174"/>
      <c r="C19" s="174"/>
      <c r="D19" s="174"/>
      <c r="E19" s="179">
        <v>5450</v>
      </c>
      <c r="F19" s="179">
        <v>580</v>
      </c>
      <c r="G19" s="104">
        <v>5450</v>
      </c>
      <c r="H19" s="105">
        <v>580</v>
      </c>
      <c r="I19" s="129">
        <f t="shared" si="0"/>
        <v>0.10642201834862386</v>
      </c>
      <c r="J19" s="129" t="str">
        <f t="shared" si="1"/>
        <v>Avance bajo</v>
      </c>
    </row>
    <row r="20" spans="1:10" ht="75" x14ac:dyDescent="0.25">
      <c r="A20" s="174" t="s">
        <v>27</v>
      </c>
      <c r="B20" s="174" t="s">
        <v>39</v>
      </c>
      <c r="C20" s="174"/>
      <c r="D20" s="174"/>
      <c r="E20" s="179">
        <v>1600</v>
      </c>
      <c r="F20" s="179">
        <v>0</v>
      </c>
      <c r="G20" s="104">
        <v>1600</v>
      </c>
      <c r="H20" s="105">
        <v>0</v>
      </c>
      <c r="I20" s="129">
        <f t="shared" si="0"/>
        <v>0</v>
      </c>
      <c r="J20" s="129" t="str">
        <f t="shared" si="1"/>
        <v>Avance bajo</v>
      </c>
    </row>
    <row r="21" spans="1:10" ht="75" x14ac:dyDescent="0.25">
      <c r="A21" s="174"/>
      <c r="B21" s="174" t="s">
        <v>35</v>
      </c>
      <c r="C21" s="174"/>
      <c r="D21" s="174"/>
      <c r="E21" s="179">
        <v>1000</v>
      </c>
      <c r="F21" s="179">
        <v>70</v>
      </c>
      <c r="G21" s="104">
        <v>1000</v>
      </c>
      <c r="H21" s="105">
        <v>70</v>
      </c>
      <c r="I21" s="129">
        <f t="shared" si="0"/>
        <v>7.0000000000000007E-2</v>
      </c>
      <c r="J21" s="129" t="str">
        <f t="shared" si="1"/>
        <v>Avance bajo</v>
      </c>
    </row>
    <row r="22" spans="1:10" ht="120" x14ac:dyDescent="0.25">
      <c r="A22" s="174"/>
      <c r="B22" s="174" t="s">
        <v>94</v>
      </c>
      <c r="C22" s="174"/>
      <c r="D22" s="174"/>
      <c r="E22" s="179">
        <v>3000</v>
      </c>
      <c r="F22" s="179">
        <v>740</v>
      </c>
      <c r="G22" s="104">
        <v>3000</v>
      </c>
      <c r="H22" s="105">
        <v>740</v>
      </c>
      <c r="I22" s="129">
        <f t="shared" si="0"/>
        <v>0.24666666666666667</v>
      </c>
      <c r="J22" s="129" t="str">
        <f t="shared" si="1"/>
        <v>Avance bajo</v>
      </c>
    </row>
    <row r="23" spans="1:10" x14ac:dyDescent="0.25">
      <c r="A23" s="174" t="s">
        <v>1479</v>
      </c>
      <c r="B23" s="174"/>
      <c r="C23" s="174"/>
      <c r="D23" s="174"/>
      <c r="E23" s="179">
        <v>5600</v>
      </c>
      <c r="F23" s="179">
        <v>810</v>
      </c>
      <c r="G23" s="104">
        <v>5600</v>
      </c>
      <c r="H23" s="105">
        <v>810</v>
      </c>
      <c r="I23" s="129">
        <f t="shared" si="0"/>
        <v>0.14464285714285716</v>
      </c>
      <c r="J23" s="129" t="str">
        <f t="shared" si="1"/>
        <v>Avance bajo</v>
      </c>
    </row>
    <row r="24" spans="1:10" x14ac:dyDescent="0.25">
      <c r="A24" s="174" t="s">
        <v>1040</v>
      </c>
      <c r="B24" s="174"/>
      <c r="C24" s="174"/>
      <c r="D24" s="174"/>
      <c r="E24" s="179">
        <v>11550</v>
      </c>
      <c r="F24" s="179">
        <v>1390</v>
      </c>
      <c r="G24" s="104">
        <v>11550</v>
      </c>
      <c r="H24" s="105">
        <v>1390</v>
      </c>
      <c r="I24" s="129">
        <f t="shared" si="0"/>
        <v>0.12034632034632034</v>
      </c>
      <c r="J24" s="129" t="str">
        <f t="shared" si="1"/>
        <v>Avance bajo</v>
      </c>
    </row>
    <row r="25" spans="1:10" x14ac:dyDescent="0.25">
      <c r="A25"/>
      <c r="B25"/>
      <c r="C25"/>
      <c r="D25"/>
      <c r="E25"/>
      <c r="F25"/>
      <c r="G25" s="104"/>
      <c r="I25" s="129" t="str">
        <f t="shared" si="0"/>
        <v/>
      </c>
      <c r="J25" s="129" t="str">
        <f t="shared" si="1"/>
        <v/>
      </c>
    </row>
    <row r="26" spans="1:10" x14ac:dyDescent="0.25">
      <c r="A26"/>
      <c r="B26"/>
      <c r="C26"/>
      <c r="D26"/>
      <c r="E26"/>
      <c r="F26"/>
      <c r="G26" s="104"/>
      <c r="I26" s="129" t="str">
        <f t="shared" si="0"/>
        <v/>
      </c>
      <c r="J26" s="129" t="str">
        <f t="shared" si="1"/>
        <v/>
      </c>
    </row>
    <row r="27" spans="1:10" x14ac:dyDescent="0.25">
      <c r="A27"/>
      <c r="B27"/>
      <c r="C27"/>
      <c r="D27"/>
      <c r="E27"/>
      <c r="F27"/>
      <c r="G27" s="104"/>
      <c r="I27" s="129" t="str">
        <f t="shared" si="0"/>
        <v/>
      </c>
      <c r="J27" s="129" t="str">
        <f t="shared" si="1"/>
        <v/>
      </c>
    </row>
    <row r="28" spans="1:10" x14ac:dyDescent="0.25">
      <c r="A28"/>
      <c r="B28"/>
      <c r="C28"/>
      <c r="D28"/>
      <c r="E28"/>
      <c r="F28"/>
      <c r="G28" s="104"/>
      <c r="I28" s="129" t="str">
        <f t="shared" si="0"/>
        <v/>
      </c>
      <c r="J28" s="129" t="str">
        <f t="shared" si="1"/>
        <v/>
      </c>
    </row>
    <row r="29" spans="1:10" x14ac:dyDescent="0.25">
      <c r="A29"/>
      <c r="B29"/>
      <c r="C29"/>
      <c r="D29"/>
      <c r="E29"/>
      <c r="F29"/>
      <c r="G29" s="104"/>
      <c r="I29" s="129" t="str">
        <f t="shared" si="0"/>
        <v/>
      </c>
      <c r="J29" s="129" t="str">
        <f t="shared" si="1"/>
        <v/>
      </c>
    </row>
    <row r="30" spans="1:10" x14ac:dyDescent="0.25">
      <c r="A30"/>
      <c r="B30"/>
      <c r="C30"/>
      <c r="D30"/>
      <c r="E30"/>
      <c r="F30"/>
      <c r="G30" s="104"/>
      <c r="I30" s="129" t="str">
        <f t="shared" si="0"/>
        <v/>
      </c>
      <c r="J30" s="129" t="str">
        <f t="shared" si="1"/>
        <v/>
      </c>
    </row>
    <row r="31" spans="1:10" x14ac:dyDescent="0.25">
      <c r="A31"/>
      <c r="B31"/>
      <c r="C31"/>
      <c r="D31"/>
      <c r="E31"/>
      <c r="F31"/>
      <c r="G31" s="104"/>
      <c r="I31" s="129" t="str">
        <f t="shared" si="0"/>
        <v/>
      </c>
      <c r="J31" s="129" t="str">
        <f t="shared" si="1"/>
        <v/>
      </c>
    </row>
    <row r="32" spans="1:10" x14ac:dyDescent="0.25">
      <c r="A32"/>
      <c r="B32"/>
      <c r="C32"/>
      <c r="D32"/>
      <c r="E32"/>
      <c r="F32"/>
      <c r="G32" s="104"/>
      <c r="I32" s="129" t="str">
        <f t="shared" si="0"/>
        <v/>
      </c>
      <c r="J32" s="129" t="str">
        <f t="shared" si="1"/>
        <v/>
      </c>
    </row>
    <row r="33" spans="1:10" x14ac:dyDescent="0.25">
      <c r="A33"/>
      <c r="B33"/>
      <c r="C33"/>
      <c r="D33"/>
      <c r="E33"/>
      <c r="F33"/>
      <c r="G33" s="104"/>
      <c r="I33" s="129" t="str">
        <f t="shared" si="0"/>
        <v/>
      </c>
      <c r="J33" s="129" t="str">
        <f t="shared" si="1"/>
        <v/>
      </c>
    </row>
    <row r="34" spans="1:10" x14ac:dyDescent="0.25">
      <c r="A34"/>
      <c r="B34"/>
      <c r="C34"/>
      <c r="D34"/>
      <c r="E34"/>
      <c r="F34"/>
      <c r="G34" s="104"/>
      <c r="I34" s="129" t="str">
        <f t="shared" si="0"/>
        <v/>
      </c>
      <c r="J34" s="129" t="str">
        <f t="shared" si="1"/>
        <v/>
      </c>
    </row>
    <row r="35" spans="1:10" x14ac:dyDescent="0.25">
      <c r="A35"/>
      <c r="B35"/>
      <c r="C35"/>
      <c r="D35"/>
      <c r="E35"/>
      <c r="F35"/>
      <c r="G35" s="104"/>
      <c r="I35" s="129" t="str">
        <f t="shared" si="0"/>
        <v/>
      </c>
      <c r="J35" s="129" t="str">
        <f t="shared" si="1"/>
        <v/>
      </c>
    </row>
    <row r="36" spans="1:10" x14ac:dyDescent="0.25">
      <c r="A36"/>
      <c r="B36"/>
      <c r="C36"/>
      <c r="D36"/>
      <c r="E36"/>
      <c r="F36"/>
      <c r="G36" s="104"/>
      <c r="I36" s="129" t="str">
        <f t="shared" si="0"/>
        <v/>
      </c>
      <c r="J36" s="129" t="str">
        <f t="shared" si="1"/>
        <v/>
      </c>
    </row>
    <row r="37" spans="1:10" x14ac:dyDescent="0.25">
      <c r="A37"/>
      <c r="B37"/>
      <c r="C37"/>
      <c r="D37"/>
      <c r="E37"/>
      <c r="F37"/>
      <c r="G37" s="104"/>
      <c r="I37" s="129" t="str">
        <f t="shared" si="0"/>
        <v/>
      </c>
      <c r="J37" s="129" t="str">
        <f t="shared" si="1"/>
        <v/>
      </c>
    </row>
    <row r="38" spans="1:10" x14ac:dyDescent="0.25">
      <c r="A38"/>
      <c r="B38"/>
      <c r="C38"/>
      <c r="D38"/>
      <c r="E38"/>
      <c r="F38"/>
      <c r="G38" s="104"/>
      <c r="I38" s="129" t="str">
        <f t="shared" si="0"/>
        <v/>
      </c>
      <c r="J38" s="129" t="str">
        <f t="shared" si="1"/>
        <v/>
      </c>
    </row>
    <row r="39" spans="1:10" x14ac:dyDescent="0.25">
      <c r="A39"/>
      <c r="B39"/>
      <c r="C39"/>
      <c r="D39"/>
      <c r="E39"/>
      <c r="F39"/>
      <c r="G39" s="104"/>
      <c r="I39" s="129" t="str">
        <f t="shared" si="0"/>
        <v/>
      </c>
      <c r="J39" s="129" t="str">
        <f t="shared" si="1"/>
        <v/>
      </c>
    </row>
    <row r="40" spans="1:10" x14ac:dyDescent="0.25">
      <c r="A40"/>
      <c r="B40"/>
      <c r="C40"/>
      <c r="D40"/>
      <c r="E40"/>
      <c r="F40"/>
      <c r="G40" s="104"/>
      <c r="I40" s="129" t="str">
        <f t="shared" si="0"/>
        <v/>
      </c>
      <c r="J40" s="129" t="str">
        <f t="shared" si="1"/>
        <v/>
      </c>
    </row>
    <row r="41" spans="1:10" x14ac:dyDescent="0.25">
      <c r="A41"/>
      <c r="B41"/>
      <c r="C41"/>
      <c r="D41"/>
      <c r="E41"/>
      <c r="F41"/>
      <c r="G41" s="104"/>
      <c r="I41" s="129" t="str">
        <f t="shared" si="0"/>
        <v/>
      </c>
      <c r="J41" s="129" t="str">
        <f t="shared" si="1"/>
        <v/>
      </c>
    </row>
    <row r="42" spans="1:10" x14ac:dyDescent="0.25">
      <c r="A42"/>
      <c r="B42"/>
      <c r="C42"/>
      <c r="D42"/>
      <c r="E42"/>
      <c r="F42"/>
      <c r="G42" s="104"/>
      <c r="I42" s="129" t="str">
        <f t="shared" si="0"/>
        <v/>
      </c>
      <c r="J42" s="129" t="str">
        <f t="shared" si="1"/>
        <v/>
      </c>
    </row>
    <row r="43" spans="1:10" x14ac:dyDescent="0.25">
      <c r="A43"/>
      <c r="B43"/>
      <c r="C43"/>
      <c r="D43"/>
      <c r="E43"/>
      <c r="F43"/>
      <c r="G43" s="104"/>
      <c r="I43" s="129" t="str">
        <f t="shared" si="0"/>
        <v/>
      </c>
      <c r="J43" s="129" t="str">
        <f t="shared" si="1"/>
        <v/>
      </c>
    </row>
    <row r="44" spans="1:10" x14ac:dyDescent="0.25">
      <c r="A44"/>
      <c r="B44"/>
      <c r="C44"/>
      <c r="D44"/>
      <c r="E44"/>
      <c r="F44"/>
      <c r="G44" s="104"/>
      <c r="I44" s="129" t="str">
        <f t="shared" si="0"/>
        <v/>
      </c>
      <c r="J44" s="129" t="str">
        <f t="shared" si="1"/>
        <v/>
      </c>
    </row>
    <row r="45" spans="1:10" x14ac:dyDescent="0.25">
      <c r="A45"/>
      <c r="B45"/>
      <c r="C45"/>
      <c r="D45"/>
      <c r="E45"/>
      <c r="F45"/>
      <c r="G45" s="104"/>
      <c r="I45" s="129" t="str">
        <f t="shared" si="0"/>
        <v/>
      </c>
      <c r="J45" s="129" t="str">
        <f t="shared" si="1"/>
        <v/>
      </c>
    </row>
    <row r="46" spans="1:10" x14ac:dyDescent="0.25">
      <c r="A46"/>
      <c r="B46"/>
      <c r="C46"/>
      <c r="D46"/>
      <c r="E46"/>
      <c r="F46"/>
      <c r="G46" s="104"/>
      <c r="I46" s="129" t="str">
        <f t="shared" si="0"/>
        <v/>
      </c>
      <c r="J46" s="129" t="str">
        <f t="shared" si="1"/>
        <v/>
      </c>
    </row>
    <row r="47" spans="1:10" x14ac:dyDescent="0.25">
      <c r="A47"/>
      <c r="B47"/>
      <c r="C47"/>
      <c r="D47"/>
      <c r="E47"/>
      <c r="F47"/>
      <c r="G47" s="104"/>
      <c r="I47" s="129" t="str">
        <f t="shared" si="0"/>
        <v/>
      </c>
      <c r="J47" s="129" t="str">
        <f t="shared" si="1"/>
        <v/>
      </c>
    </row>
    <row r="48" spans="1:10" x14ac:dyDescent="0.25">
      <c r="A48"/>
      <c r="B48"/>
      <c r="C48"/>
      <c r="D48"/>
      <c r="E48"/>
      <c r="F48"/>
      <c r="G48" s="104"/>
      <c r="I48" s="129" t="str">
        <f t="shared" si="0"/>
        <v/>
      </c>
      <c r="J48" s="129" t="str">
        <f t="shared" si="1"/>
        <v/>
      </c>
    </row>
    <row r="49" spans="1:10" x14ac:dyDescent="0.25">
      <c r="A49" s="104"/>
      <c r="B49" s="104"/>
      <c r="C49" s="104"/>
      <c r="D49" s="104"/>
      <c r="E49" s="104"/>
      <c r="F49" s="104"/>
      <c r="G49" s="104"/>
      <c r="I49" s="129" t="str">
        <f t="shared" si="0"/>
        <v/>
      </c>
      <c r="J49" s="129" t="str">
        <f t="shared" si="1"/>
        <v/>
      </c>
    </row>
    <row r="50" spans="1:10" x14ac:dyDescent="0.25">
      <c r="A50" s="104"/>
      <c r="B50" s="104"/>
      <c r="C50" s="104"/>
      <c r="D50" s="104"/>
      <c r="E50" s="104"/>
      <c r="F50" s="104"/>
      <c r="G50" s="104"/>
      <c r="I50" s="129" t="str">
        <f t="shared" si="0"/>
        <v/>
      </c>
      <c r="J50" s="129" t="str">
        <f t="shared" si="1"/>
        <v/>
      </c>
    </row>
    <row r="51" spans="1:10" x14ac:dyDescent="0.25">
      <c r="A51" s="104"/>
      <c r="B51" s="104"/>
      <c r="C51" s="104"/>
      <c r="D51" s="104"/>
      <c r="E51" s="104"/>
      <c r="F51" s="104"/>
      <c r="G51" s="104"/>
      <c r="I51" s="129" t="str">
        <f t="shared" si="0"/>
        <v/>
      </c>
      <c r="J51" s="129" t="str">
        <f t="shared" si="1"/>
        <v/>
      </c>
    </row>
    <row r="52" spans="1:10" x14ac:dyDescent="0.25">
      <c r="A52" s="104"/>
      <c r="B52" s="104"/>
      <c r="C52" s="104"/>
      <c r="D52" s="104"/>
      <c r="E52" s="104"/>
      <c r="F52" s="104"/>
      <c r="G52" s="104"/>
      <c r="I52" s="129" t="str">
        <f t="shared" si="0"/>
        <v/>
      </c>
      <c r="J52" s="129" t="str">
        <f t="shared" si="1"/>
        <v/>
      </c>
    </row>
    <row r="53" spans="1:10" x14ac:dyDescent="0.25">
      <c r="A53" s="104"/>
      <c r="B53" s="104"/>
      <c r="C53" s="104"/>
      <c r="D53" s="104"/>
      <c r="E53" s="104"/>
      <c r="F53" s="104"/>
      <c r="G53" s="104"/>
      <c r="I53" s="129" t="str">
        <f t="shared" si="0"/>
        <v/>
      </c>
      <c r="J53" s="129" t="str">
        <f t="shared" si="1"/>
        <v/>
      </c>
    </row>
    <row r="54" spans="1:10" x14ac:dyDescent="0.25">
      <c r="A54" s="104"/>
      <c r="B54" s="104"/>
      <c r="C54" s="104"/>
      <c r="D54" s="104"/>
      <c r="E54" s="104"/>
      <c r="F54" s="104"/>
      <c r="G54" s="104"/>
      <c r="I54" s="129" t="str">
        <f t="shared" si="0"/>
        <v/>
      </c>
      <c r="J54" s="129" t="str">
        <f t="shared" si="1"/>
        <v/>
      </c>
    </row>
    <row r="55" spans="1:10" x14ac:dyDescent="0.25">
      <c r="A55" s="104"/>
      <c r="B55" s="104"/>
      <c r="C55" s="104"/>
      <c r="D55" s="104"/>
      <c r="E55" s="104"/>
      <c r="F55" s="104"/>
      <c r="G55" s="104"/>
      <c r="I55" s="129" t="str">
        <f t="shared" si="0"/>
        <v/>
      </c>
      <c r="J55" s="129" t="str">
        <f t="shared" si="1"/>
        <v/>
      </c>
    </row>
    <row r="56" spans="1:10" x14ac:dyDescent="0.25">
      <c r="A56" s="104"/>
      <c r="B56" s="104"/>
      <c r="C56" s="104"/>
      <c r="D56" s="104"/>
      <c r="E56" s="104"/>
      <c r="F56" s="104"/>
      <c r="G56" s="104"/>
      <c r="I56" s="129" t="str">
        <f t="shared" si="0"/>
        <v/>
      </c>
      <c r="J56" s="129" t="str">
        <f t="shared" si="1"/>
        <v/>
      </c>
    </row>
    <row r="57" spans="1:10" x14ac:dyDescent="0.25">
      <c r="A57" s="104"/>
      <c r="B57" s="104"/>
      <c r="C57" s="104"/>
      <c r="D57" s="104"/>
      <c r="E57" s="104"/>
      <c r="F57" s="104"/>
      <c r="G57" s="104"/>
      <c r="I57" s="129" t="str">
        <f t="shared" si="0"/>
        <v/>
      </c>
      <c r="J57" s="129" t="str">
        <f t="shared" si="1"/>
        <v/>
      </c>
    </row>
    <row r="58" spans="1:10" x14ac:dyDescent="0.25">
      <c r="A58" s="104"/>
      <c r="B58" s="104"/>
      <c r="C58" s="104"/>
      <c r="D58" s="104"/>
      <c r="E58" s="104"/>
      <c r="F58" s="104"/>
      <c r="G58" s="104"/>
      <c r="I58" s="129" t="str">
        <f t="shared" si="0"/>
        <v/>
      </c>
      <c r="J58" s="129" t="str">
        <f t="shared" si="1"/>
        <v/>
      </c>
    </row>
    <row r="59" spans="1:10" x14ac:dyDescent="0.25">
      <c r="A59" s="104"/>
      <c r="B59" s="104"/>
      <c r="C59" s="104"/>
      <c r="D59" s="104"/>
      <c r="E59" s="104"/>
      <c r="F59" s="104"/>
      <c r="G59" s="104"/>
      <c r="I59" s="129" t="str">
        <f t="shared" si="0"/>
        <v/>
      </c>
      <c r="J59" s="129" t="str">
        <f t="shared" si="1"/>
        <v/>
      </c>
    </row>
    <row r="60" spans="1:10" x14ac:dyDescent="0.25">
      <c r="A60" s="104"/>
      <c r="B60" s="104"/>
      <c r="C60" s="104"/>
      <c r="D60" s="104"/>
      <c r="E60" s="104"/>
      <c r="F60" s="104"/>
      <c r="G60" s="104"/>
      <c r="I60" s="129" t="str">
        <f t="shared" si="0"/>
        <v/>
      </c>
      <c r="J60" s="129" t="str">
        <f t="shared" si="1"/>
        <v/>
      </c>
    </row>
    <row r="61" spans="1:10" x14ac:dyDescent="0.25">
      <c r="A61" s="104"/>
      <c r="B61" s="104"/>
      <c r="C61" s="104"/>
      <c r="D61" s="104"/>
      <c r="E61" s="104"/>
      <c r="F61" s="104"/>
      <c r="G61" s="104"/>
      <c r="I61" s="129" t="str">
        <f t="shared" si="0"/>
        <v/>
      </c>
      <c r="J61" s="129" t="str">
        <f t="shared" si="1"/>
        <v/>
      </c>
    </row>
    <row r="62" spans="1:10" x14ac:dyDescent="0.25">
      <c r="A62" s="104"/>
      <c r="B62" s="104"/>
      <c r="C62" s="104"/>
      <c r="D62" s="104"/>
      <c r="E62" s="104"/>
      <c r="F62" s="104"/>
      <c r="G62" s="104"/>
      <c r="I62" s="129" t="str">
        <f t="shared" si="0"/>
        <v/>
      </c>
      <c r="J62" s="129" t="str">
        <f t="shared" si="1"/>
        <v/>
      </c>
    </row>
    <row r="63" spans="1:10" x14ac:dyDescent="0.25">
      <c r="A63" s="104"/>
      <c r="B63" s="104"/>
      <c r="C63" s="104"/>
      <c r="D63" s="104"/>
      <c r="E63" s="104"/>
      <c r="F63" s="104"/>
      <c r="G63" s="104"/>
      <c r="I63" s="129" t="str">
        <f t="shared" si="0"/>
        <v/>
      </c>
      <c r="J63" s="129" t="str">
        <f t="shared" si="1"/>
        <v/>
      </c>
    </row>
    <row r="64" spans="1:10" x14ac:dyDescent="0.25">
      <c r="A64" s="104"/>
      <c r="B64" s="104"/>
      <c r="C64" s="104"/>
      <c r="D64" s="104"/>
      <c r="E64" s="104"/>
      <c r="F64" s="104"/>
      <c r="G64" s="104"/>
      <c r="I64" s="129" t="str">
        <f t="shared" si="0"/>
        <v/>
      </c>
      <c r="J64" s="129" t="str">
        <f t="shared" si="1"/>
        <v/>
      </c>
    </row>
    <row r="65" spans="1:10" x14ac:dyDescent="0.25">
      <c r="A65" s="104"/>
      <c r="B65" s="104"/>
      <c r="C65" s="104"/>
      <c r="D65" s="104"/>
      <c r="E65" s="104"/>
      <c r="F65" s="104"/>
      <c r="G65" s="104"/>
      <c r="I65" s="129" t="str">
        <f t="shared" si="0"/>
        <v/>
      </c>
      <c r="J65" s="129" t="str">
        <f t="shared" si="1"/>
        <v/>
      </c>
    </row>
    <row r="66" spans="1:10" x14ac:dyDescent="0.25">
      <c r="A66" s="104"/>
      <c r="B66" s="104"/>
      <c r="C66" s="104"/>
      <c r="D66" s="104"/>
      <c r="E66" s="104"/>
      <c r="F66" s="104"/>
      <c r="G66" s="104"/>
      <c r="I66" s="129" t="str">
        <f t="shared" si="0"/>
        <v/>
      </c>
      <c r="J66" s="129" t="str">
        <f t="shared" si="1"/>
        <v/>
      </c>
    </row>
    <row r="67" spans="1:10" x14ac:dyDescent="0.25">
      <c r="A67" s="104"/>
      <c r="B67" s="104"/>
      <c r="C67" s="104"/>
      <c r="D67" s="104"/>
      <c r="E67" s="104"/>
      <c r="F67" s="104"/>
      <c r="G67" s="104"/>
      <c r="I67" s="129" t="str">
        <f t="shared" si="0"/>
        <v/>
      </c>
      <c r="J67" s="129" t="str">
        <f t="shared" si="1"/>
        <v/>
      </c>
    </row>
    <row r="68" spans="1:10" x14ac:dyDescent="0.25">
      <c r="A68" s="104"/>
      <c r="B68" s="104"/>
      <c r="C68" s="104"/>
      <c r="D68" s="104"/>
      <c r="E68" s="104"/>
      <c r="F68" s="104"/>
      <c r="G68" s="104"/>
      <c r="I68" s="129" t="str">
        <f t="shared" si="0"/>
        <v/>
      </c>
      <c r="J68" s="129" t="str">
        <f t="shared" si="1"/>
        <v/>
      </c>
    </row>
    <row r="69" spans="1:10" x14ac:dyDescent="0.25">
      <c r="A69" s="104"/>
      <c r="B69" s="104"/>
      <c r="C69" s="104"/>
      <c r="D69" s="104"/>
      <c r="E69" s="104"/>
      <c r="F69" s="104"/>
      <c r="G69" s="104"/>
      <c r="I69" s="129" t="str">
        <f t="shared" si="0"/>
        <v/>
      </c>
      <c r="J69" s="129" t="str">
        <f t="shared" si="1"/>
        <v/>
      </c>
    </row>
    <row r="70" spans="1:10" x14ac:dyDescent="0.25">
      <c r="A70" s="104"/>
      <c r="B70" s="104"/>
      <c r="C70" s="104"/>
      <c r="D70" s="104"/>
      <c r="E70" s="104"/>
      <c r="F70" s="104"/>
      <c r="G70" s="104"/>
      <c r="I70" s="129" t="str">
        <f t="shared" si="0"/>
        <v/>
      </c>
      <c r="J70" s="129" t="str">
        <f t="shared" si="1"/>
        <v/>
      </c>
    </row>
    <row r="71" spans="1:10" x14ac:dyDescent="0.25">
      <c r="A71" s="104"/>
      <c r="B71" s="104"/>
      <c r="C71" s="104"/>
      <c r="D71" s="104"/>
      <c r="E71" s="104"/>
      <c r="F71" s="104"/>
      <c r="G71" s="104"/>
      <c r="I71" s="129" t="str">
        <f t="shared" si="0"/>
        <v/>
      </c>
      <c r="J71" s="129" t="str">
        <f t="shared" si="1"/>
        <v/>
      </c>
    </row>
    <row r="72" spans="1:10" x14ac:dyDescent="0.25">
      <c r="A72" s="104"/>
      <c r="B72" s="104"/>
      <c r="C72" s="104"/>
      <c r="D72" s="104"/>
      <c r="E72" s="104"/>
      <c r="F72" s="104"/>
      <c r="G72" s="104"/>
      <c r="I72" s="129" t="str">
        <f t="shared" si="0"/>
        <v/>
      </c>
      <c r="J72" s="129" t="str">
        <f t="shared" si="1"/>
        <v/>
      </c>
    </row>
    <row r="73" spans="1:10" x14ac:dyDescent="0.25">
      <c r="A73" s="104"/>
      <c r="B73" s="104"/>
      <c r="C73" s="104"/>
      <c r="D73" s="104"/>
      <c r="E73" s="104"/>
      <c r="F73" s="104"/>
      <c r="G73" s="104"/>
      <c r="I73" s="129" t="str">
        <f t="shared" si="0"/>
        <v/>
      </c>
      <c r="J73" s="129" t="str">
        <f t="shared" si="1"/>
        <v/>
      </c>
    </row>
    <row r="74" spans="1:10" x14ac:dyDescent="0.25">
      <c r="A74" s="104"/>
      <c r="B74" s="104"/>
      <c r="C74" s="104"/>
      <c r="D74" s="104"/>
      <c r="E74" s="104"/>
      <c r="F74" s="104"/>
      <c r="G74" s="104"/>
      <c r="I74" s="129" t="str">
        <f t="shared" ref="I74:I137" si="2">+IF(G74&gt;0,H74/G74,"")</f>
        <v/>
      </c>
      <c r="J74" s="129" t="str">
        <f t="shared" ref="J74:J137" si="3">IF(I74="","",IF(I74&lt;=0.5,"Avance bajo",(IF(AND(I74&gt;0.5,I74&lt;=0.75),"Avance medio",IF(AND(I74&gt;0.75,I74&lt;=0.95),"Avance alto",IF(AND(I74&gt;0.95,I74&lt;=1),"Avance sobresaliente",IF(I74&gt;1,"Sobre ejecutado","")))))))</f>
        <v/>
      </c>
    </row>
    <row r="75" spans="1:10" x14ac:dyDescent="0.25">
      <c r="A75" s="104"/>
      <c r="B75" s="104"/>
      <c r="C75" s="104"/>
      <c r="D75" s="104"/>
      <c r="E75" s="104"/>
      <c r="F75" s="104"/>
      <c r="G75" s="104"/>
      <c r="I75" s="129" t="str">
        <f t="shared" si="2"/>
        <v/>
      </c>
      <c r="J75" s="129" t="str">
        <f t="shared" si="3"/>
        <v/>
      </c>
    </row>
    <row r="76" spans="1:10" x14ac:dyDescent="0.25">
      <c r="A76" s="104"/>
      <c r="B76" s="104"/>
      <c r="C76" s="104"/>
      <c r="D76" s="104"/>
      <c r="E76" s="104"/>
      <c r="F76" s="104"/>
      <c r="G76" s="104"/>
      <c r="I76" s="129" t="str">
        <f t="shared" si="2"/>
        <v/>
      </c>
      <c r="J76" s="129" t="str">
        <f t="shared" si="3"/>
        <v/>
      </c>
    </row>
    <row r="77" spans="1:10" x14ac:dyDescent="0.25">
      <c r="A77" s="104"/>
      <c r="B77" s="104"/>
      <c r="C77" s="104"/>
      <c r="D77" s="104"/>
      <c r="E77" s="104"/>
      <c r="F77" s="104"/>
      <c r="G77" s="104"/>
      <c r="I77" s="129" t="str">
        <f t="shared" si="2"/>
        <v/>
      </c>
      <c r="J77" s="129" t="str">
        <f t="shared" si="3"/>
        <v/>
      </c>
    </row>
    <row r="78" spans="1:10" x14ac:dyDescent="0.25">
      <c r="A78" s="104"/>
      <c r="B78" s="104"/>
      <c r="C78" s="104"/>
      <c r="D78" s="104"/>
      <c r="E78" s="104"/>
      <c r="F78" s="104"/>
      <c r="G78" s="104"/>
      <c r="I78" s="129" t="str">
        <f t="shared" si="2"/>
        <v/>
      </c>
      <c r="J78" s="129" t="str">
        <f t="shared" si="3"/>
        <v/>
      </c>
    </row>
    <row r="79" spans="1:10" x14ac:dyDescent="0.25">
      <c r="A79" s="104"/>
      <c r="B79" s="104"/>
      <c r="C79" s="104"/>
      <c r="D79" s="104"/>
      <c r="E79" s="104"/>
      <c r="I79" s="129" t="str">
        <f t="shared" si="2"/>
        <v/>
      </c>
      <c r="J79" s="129" t="str">
        <f t="shared" si="3"/>
        <v/>
      </c>
    </row>
    <row r="80" spans="1:10" x14ac:dyDescent="0.25">
      <c r="A80" s="104"/>
      <c r="B80" s="104"/>
      <c r="C80" s="104"/>
      <c r="D80" s="104"/>
      <c r="E80" s="104"/>
      <c r="I80" s="129" t="str">
        <f t="shared" si="2"/>
        <v/>
      </c>
      <c r="J80" s="129" t="str">
        <f t="shared" si="3"/>
        <v/>
      </c>
    </row>
    <row r="81" spans="1:10" x14ac:dyDescent="0.25">
      <c r="A81" s="104"/>
      <c r="B81" s="104"/>
      <c r="C81" s="104"/>
      <c r="D81" s="104"/>
      <c r="E81" s="104"/>
      <c r="I81" s="129" t="str">
        <f t="shared" si="2"/>
        <v/>
      </c>
      <c r="J81" s="129" t="str">
        <f t="shared" si="3"/>
        <v/>
      </c>
    </row>
    <row r="82" spans="1:10" x14ac:dyDescent="0.25">
      <c r="A82" s="104"/>
      <c r="B82" s="104"/>
      <c r="C82" s="104"/>
      <c r="D82" s="104"/>
      <c r="E82" s="104"/>
      <c r="I82" s="129" t="str">
        <f t="shared" si="2"/>
        <v/>
      </c>
      <c r="J82" s="129" t="str">
        <f t="shared" si="3"/>
        <v/>
      </c>
    </row>
    <row r="83" spans="1:10" x14ac:dyDescent="0.25">
      <c r="A83" s="104"/>
      <c r="B83" s="104"/>
      <c r="C83" s="104"/>
      <c r="D83" s="104"/>
      <c r="E83" s="104"/>
      <c r="I83" s="129" t="str">
        <f t="shared" si="2"/>
        <v/>
      </c>
      <c r="J83" s="129" t="str">
        <f t="shared" si="3"/>
        <v/>
      </c>
    </row>
    <row r="84" spans="1:10" x14ac:dyDescent="0.25">
      <c r="A84" s="104"/>
      <c r="B84" s="104"/>
      <c r="C84" s="104"/>
      <c r="D84" s="104"/>
      <c r="E84" s="104"/>
      <c r="I84" s="129" t="str">
        <f t="shared" si="2"/>
        <v/>
      </c>
      <c r="J84" s="129" t="str">
        <f t="shared" si="3"/>
        <v/>
      </c>
    </row>
    <row r="85" spans="1:10" x14ac:dyDescent="0.25">
      <c r="A85" s="104"/>
      <c r="B85" s="104"/>
      <c r="C85" s="104"/>
      <c r="D85" s="104"/>
      <c r="E85" s="104"/>
      <c r="I85" s="129" t="str">
        <f t="shared" si="2"/>
        <v/>
      </c>
      <c r="J85" s="129" t="str">
        <f t="shared" si="3"/>
        <v/>
      </c>
    </row>
    <row r="86" spans="1:10" x14ac:dyDescent="0.25">
      <c r="A86" s="104"/>
      <c r="B86" s="104"/>
      <c r="C86" s="104"/>
      <c r="D86" s="104"/>
      <c r="E86" s="104"/>
      <c r="I86" s="129" t="str">
        <f t="shared" si="2"/>
        <v/>
      </c>
      <c r="J86" s="129" t="str">
        <f t="shared" si="3"/>
        <v/>
      </c>
    </row>
    <row r="87" spans="1:10" x14ac:dyDescent="0.25">
      <c r="A87" s="104"/>
      <c r="B87" s="104"/>
      <c r="C87" s="104"/>
      <c r="D87" s="104"/>
      <c r="E87" s="104"/>
      <c r="I87" s="129" t="str">
        <f t="shared" si="2"/>
        <v/>
      </c>
      <c r="J87" s="129" t="str">
        <f t="shared" si="3"/>
        <v/>
      </c>
    </row>
    <row r="88" spans="1:10" x14ac:dyDescent="0.25">
      <c r="A88" s="104"/>
      <c r="B88" s="104"/>
      <c r="C88" s="104"/>
      <c r="D88" s="104"/>
      <c r="E88" s="104"/>
      <c r="I88" s="129" t="str">
        <f t="shared" si="2"/>
        <v/>
      </c>
      <c r="J88" s="129" t="str">
        <f t="shared" si="3"/>
        <v/>
      </c>
    </row>
    <row r="89" spans="1:10" x14ac:dyDescent="0.25">
      <c r="A89" s="104"/>
      <c r="B89" s="104"/>
      <c r="C89" s="104"/>
      <c r="D89" s="104"/>
      <c r="E89" s="104"/>
      <c r="I89" s="129" t="str">
        <f t="shared" si="2"/>
        <v/>
      </c>
      <c r="J89" s="129" t="str">
        <f t="shared" si="3"/>
        <v/>
      </c>
    </row>
    <row r="90" spans="1:10" x14ac:dyDescent="0.25">
      <c r="A90" s="104"/>
      <c r="B90" s="104"/>
      <c r="C90" s="104"/>
      <c r="D90" s="104"/>
      <c r="E90" s="104"/>
      <c r="I90" s="129" t="str">
        <f t="shared" si="2"/>
        <v/>
      </c>
      <c r="J90" s="129" t="str">
        <f t="shared" si="3"/>
        <v/>
      </c>
    </row>
    <row r="91" spans="1:10" x14ac:dyDescent="0.25">
      <c r="A91" s="104"/>
      <c r="B91" s="104"/>
      <c r="C91" s="104"/>
      <c r="D91" s="104"/>
      <c r="E91" s="104"/>
      <c r="I91" s="129" t="str">
        <f t="shared" si="2"/>
        <v/>
      </c>
      <c r="J91" s="129" t="str">
        <f t="shared" si="3"/>
        <v/>
      </c>
    </row>
    <row r="92" spans="1:10" x14ac:dyDescent="0.25">
      <c r="A92" s="104"/>
      <c r="B92" s="104"/>
      <c r="C92" s="104"/>
      <c r="D92" s="104"/>
      <c r="E92" s="104"/>
      <c r="I92" s="129" t="str">
        <f t="shared" si="2"/>
        <v/>
      </c>
      <c r="J92" s="129" t="str">
        <f t="shared" si="3"/>
        <v/>
      </c>
    </row>
    <row r="93" spans="1:10" x14ac:dyDescent="0.25">
      <c r="A93" s="104"/>
      <c r="B93" s="104"/>
      <c r="C93" s="104"/>
      <c r="D93" s="104"/>
      <c r="E93" s="104"/>
      <c r="I93" s="129" t="str">
        <f t="shared" si="2"/>
        <v/>
      </c>
      <c r="J93" s="129" t="str">
        <f t="shared" si="3"/>
        <v/>
      </c>
    </row>
    <row r="94" spans="1:10" x14ac:dyDescent="0.25">
      <c r="A94" s="104"/>
      <c r="B94" s="104"/>
      <c r="C94" s="104"/>
      <c r="D94" s="104"/>
      <c r="E94" s="104"/>
      <c r="I94" s="129" t="str">
        <f t="shared" si="2"/>
        <v/>
      </c>
      <c r="J94" s="129" t="str">
        <f t="shared" si="3"/>
        <v/>
      </c>
    </row>
    <row r="95" spans="1:10" x14ac:dyDescent="0.25">
      <c r="A95" s="104"/>
      <c r="B95" s="104"/>
      <c r="C95" s="104"/>
      <c r="D95" s="104"/>
      <c r="E95" s="104"/>
      <c r="I95" s="129" t="str">
        <f t="shared" si="2"/>
        <v/>
      </c>
      <c r="J95" s="129" t="str">
        <f t="shared" si="3"/>
        <v/>
      </c>
    </row>
    <row r="96" spans="1:10" x14ac:dyDescent="0.25">
      <c r="A96" s="104"/>
      <c r="B96" s="104"/>
      <c r="C96" s="104"/>
      <c r="D96" s="104"/>
      <c r="E96" s="104"/>
      <c r="I96" s="129" t="str">
        <f t="shared" si="2"/>
        <v/>
      </c>
      <c r="J96" s="129" t="str">
        <f t="shared" si="3"/>
        <v/>
      </c>
    </row>
    <row r="97" spans="1:10" x14ac:dyDescent="0.25">
      <c r="A97" s="104"/>
      <c r="B97" s="104"/>
      <c r="C97" s="104"/>
      <c r="D97" s="104"/>
      <c r="E97" s="104"/>
      <c r="I97" s="129" t="str">
        <f t="shared" si="2"/>
        <v/>
      </c>
      <c r="J97" s="129" t="str">
        <f t="shared" si="3"/>
        <v/>
      </c>
    </row>
    <row r="98" spans="1:10" x14ac:dyDescent="0.25">
      <c r="A98" s="104"/>
      <c r="B98" s="104"/>
      <c r="C98" s="104"/>
      <c r="D98" s="104"/>
      <c r="E98" s="104"/>
      <c r="I98" s="129" t="str">
        <f t="shared" si="2"/>
        <v/>
      </c>
      <c r="J98" s="129" t="str">
        <f t="shared" si="3"/>
        <v/>
      </c>
    </row>
    <row r="99" spans="1:10" x14ac:dyDescent="0.25">
      <c r="A99" s="104"/>
      <c r="B99" s="104"/>
      <c r="C99" s="104"/>
      <c r="D99" s="104"/>
      <c r="E99" s="104"/>
      <c r="I99" s="129" t="str">
        <f t="shared" si="2"/>
        <v/>
      </c>
      <c r="J99" s="129" t="str">
        <f t="shared" si="3"/>
        <v/>
      </c>
    </row>
    <row r="100" spans="1:10" x14ac:dyDescent="0.25">
      <c r="A100" s="104"/>
      <c r="B100" s="104"/>
      <c r="C100" s="104"/>
      <c r="D100" s="104"/>
      <c r="E100" s="104"/>
      <c r="I100" s="129" t="str">
        <f t="shared" si="2"/>
        <v/>
      </c>
      <c r="J100" s="129" t="str">
        <f t="shared" si="3"/>
        <v/>
      </c>
    </row>
    <row r="101" spans="1:10" x14ac:dyDescent="0.25">
      <c r="A101" s="104"/>
      <c r="B101" s="104"/>
      <c r="C101" s="104"/>
      <c r="D101" s="104"/>
      <c r="E101" s="104"/>
      <c r="I101" s="129" t="str">
        <f t="shared" si="2"/>
        <v/>
      </c>
      <c r="J101" s="129" t="str">
        <f t="shared" si="3"/>
        <v/>
      </c>
    </row>
    <row r="102" spans="1:10" x14ac:dyDescent="0.25">
      <c r="A102" s="104"/>
      <c r="B102" s="104"/>
      <c r="C102" s="104"/>
      <c r="D102" s="104"/>
      <c r="E102" s="104"/>
      <c r="I102" s="129" t="str">
        <f t="shared" si="2"/>
        <v/>
      </c>
      <c r="J102" s="129" t="str">
        <f t="shared" si="3"/>
        <v/>
      </c>
    </row>
    <row r="103" spans="1:10" x14ac:dyDescent="0.25">
      <c r="A103" s="104"/>
      <c r="B103" s="104"/>
      <c r="C103" s="104"/>
      <c r="D103" s="104"/>
      <c r="E103" s="104"/>
      <c r="I103" s="129" t="str">
        <f t="shared" si="2"/>
        <v/>
      </c>
      <c r="J103" s="129" t="str">
        <f t="shared" si="3"/>
        <v/>
      </c>
    </row>
    <row r="104" spans="1:10" x14ac:dyDescent="0.25">
      <c r="A104" s="104"/>
      <c r="B104" s="104"/>
      <c r="C104" s="104"/>
      <c r="D104" s="104"/>
      <c r="E104" s="104"/>
      <c r="I104" s="129" t="str">
        <f t="shared" si="2"/>
        <v/>
      </c>
      <c r="J104" s="129" t="str">
        <f t="shared" si="3"/>
        <v/>
      </c>
    </row>
    <row r="105" spans="1:10" x14ac:dyDescent="0.25">
      <c r="A105" s="104"/>
      <c r="B105" s="104"/>
      <c r="C105" s="104"/>
      <c r="D105" s="104"/>
      <c r="E105" s="104"/>
      <c r="I105" s="129" t="str">
        <f t="shared" si="2"/>
        <v/>
      </c>
      <c r="J105" s="129" t="str">
        <f t="shared" si="3"/>
        <v/>
      </c>
    </row>
    <row r="106" spans="1:10" x14ac:dyDescent="0.25">
      <c r="A106" s="104"/>
      <c r="B106" s="104"/>
      <c r="C106" s="104"/>
      <c r="D106" s="104"/>
      <c r="E106" s="104"/>
      <c r="I106" s="129" t="str">
        <f t="shared" si="2"/>
        <v/>
      </c>
      <c r="J106" s="129" t="str">
        <f t="shared" si="3"/>
        <v/>
      </c>
    </row>
    <row r="107" spans="1:10" x14ac:dyDescent="0.25">
      <c r="A107" s="104"/>
      <c r="B107" s="104"/>
      <c r="C107" s="104"/>
      <c r="D107" s="104"/>
      <c r="E107" s="104"/>
      <c r="I107" s="129" t="str">
        <f t="shared" si="2"/>
        <v/>
      </c>
      <c r="J107" s="129" t="str">
        <f t="shared" si="3"/>
        <v/>
      </c>
    </row>
    <row r="108" spans="1:10" x14ac:dyDescent="0.25">
      <c r="A108" s="104"/>
      <c r="B108" s="104"/>
      <c r="C108" s="104"/>
      <c r="D108" s="104"/>
      <c r="E108" s="104"/>
      <c r="I108" s="129" t="str">
        <f t="shared" si="2"/>
        <v/>
      </c>
      <c r="J108" s="129" t="str">
        <f t="shared" si="3"/>
        <v/>
      </c>
    </row>
    <row r="109" spans="1:10" x14ac:dyDescent="0.25">
      <c r="A109" s="104"/>
      <c r="B109" s="104"/>
      <c r="C109" s="104"/>
      <c r="D109" s="104"/>
      <c r="E109" s="104"/>
      <c r="I109" s="129" t="str">
        <f t="shared" si="2"/>
        <v/>
      </c>
      <c r="J109" s="129" t="str">
        <f t="shared" si="3"/>
        <v/>
      </c>
    </row>
    <row r="110" spans="1:10" x14ac:dyDescent="0.25">
      <c r="A110" s="104"/>
      <c r="B110" s="104"/>
      <c r="C110" s="104"/>
      <c r="D110" s="104"/>
      <c r="E110" s="104"/>
      <c r="I110" s="129" t="str">
        <f t="shared" si="2"/>
        <v/>
      </c>
      <c r="J110" s="129" t="str">
        <f t="shared" si="3"/>
        <v/>
      </c>
    </row>
    <row r="111" spans="1:10" x14ac:dyDescent="0.25">
      <c r="A111" s="104"/>
      <c r="B111" s="104"/>
      <c r="C111" s="104"/>
      <c r="D111" s="104"/>
      <c r="E111" s="104"/>
      <c r="I111" s="129" t="str">
        <f t="shared" si="2"/>
        <v/>
      </c>
      <c r="J111" s="129" t="str">
        <f t="shared" si="3"/>
        <v/>
      </c>
    </row>
    <row r="112" spans="1:10" x14ac:dyDescent="0.25">
      <c r="A112" s="104"/>
      <c r="B112" s="104"/>
      <c r="C112" s="104"/>
      <c r="D112" s="104"/>
      <c r="E112" s="104"/>
      <c r="I112" s="129" t="str">
        <f t="shared" si="2"/>
        <v/>
      </c>
      <c r="J112" s="129" t="str">
        <f t="shared" si="3"/>
        <v/>
      </c>
    </row>
    <row r="113" spans="1:10" x14ac:dyDescent="0.25">
      <c r="A113" s="104"/>
      <c r="B113" s="104"/>
      <c r="C113" s="104"/>
      <c r="D113" s="104"/>
      <c r="E113" s="104"/>
      <c r="I113" s="129" t="str">
        <f t="shared" si="2"/>
        <v/>
      </c>
      <c r="J113" s="129" t="str">
        <f t="shared" si="3"/>
        <v/>
      </c>
    </row>
    <row r="114" spans="1:10" x14ac:dyDescent="0.25">
      <c r="A114" s="104"/>
      <c r="B114" s="104"/>
      <c r="C114" s="104"/>
      <c r="D114" s="104"/>
      <c r="E114" s="104"/>
      <c r="I114" s="129" t="str">
        <f t="shared" si="2"/>
        <v/>
      </c>
      <c r="J114" s="129" t="str">
        <f t="shared" si="3"/>
        <v/>
      </c>
    </row>
    <row r="115" spans="1:10" x14ac:dyDescent="0.25">
      <c r="A115" s="104"/>
      <c r="B115" s="104"/>
      <c r="C115" s="104"/>
      <c r="D115" s="104"/>
      <c r="E115" s="104"/>
      <c r="I115" s="129" t="str">
        <f t="shared" si="2"/>
        <v/>
      </c>
      <c r="J115" s="129" t="str">
        <f t="shared" si="3"/>
        <v/>
      </c>
    </row>
    <row r="116" spans="1:10" x14ac:dyDescent="0.25">
      <c r="A116" s="104"/>
      <c r="B116" s="104"/>
      <c r="C116" s="104"/>
      <c r="D116" s="104"/>
      <c r="E116" s="104"/>
      <c r="I116" s="129" t="str">
        <f t="shared" si="2"/>
        <v/>
      </c>
      <c r="J116" s="129" t="str">
        <f t="shared" si="3"/>
        <v/>
      </c>
    </row>
    <row r="117" spans="1:10" x14ac:dyDescent="0.25">
      <c r="A117" s="104"/>
      <c r="B117" s="104"/>
      <c r="C117" s="104"/>
      <c r="D117" s="104"/>
      <c r="E117" s="104"/>
      <c r="I117" s="129" t="str">
        <f t="shared" si="2"/>
        <v/>
      </c>
      <c r="J117" s="129" t="str">
        <f t="shared" si="3"/>
        <v/>
      </c>
    </row>
    <row r="118" spans="1:10" x14ac:dyDescent="0.25">
      <c r="A118" s="104"/>
      <c r="B118" s="104"/>
      <c r="C118" s="104"/>
      <c r="D118" s="104"/>
      <c r="E118" s="104"/>
      <c r="I118" s="129" t="str">
        <f t="shared" si="2"/>
        <v/>
      </c>
      <c r="J118" s="129" t="str">
        <f t="shared" si="3"/>
        <v/>
      </c>
    </row>
    <row r="119" spans="1:10" x14ac:dyDescent="0.25">
      <c r="A119" s="104"/>
      <c r="B119" s="104"/>
      <c r="C119" s="104"/>
      <c r="D119" s="104"/>
      <c r="E119" s="104"/>
      <c r="I119" s="129" t="str">
        <f t="shared" si="2"/>
        <v/>
      </c>
      <c r="J119" s="129" t="str">
        <f t="shared" si="3"/>
        <v/>
      </c>
    </row>
    <row r="120" spans="1:10" x14ac:dyDescent="0.25">
      <c r="A120" s="104"/>
      <c r="B120" s="104"/>
      <c r="C120" s="104"/>
      <c r="D120" s="104"/>
      <c r="E120" s="104"/>
      <c r="I120" s="129" t="str">
        <f t="shared" si="2"/>
        <v/>
      </c>
      <c r="J120" s="129" t="str">
        <f t="shared" si="3"/>
        <v/>
      </c>
    </row>
    <row r="121" spans="1:10" x14ac:dyDescent="0.25">
      <c r="A121" s="104"/>
      <c r="B121" s="104"/>
      <c r="C121" s="104"/>
      <c r="D121" s="104"/>
      <c r="E121" s="104"/>
      <c r="I121" s="129" t="str">
        <f t="shared" si="2"/>
        <v/>
      </c>
      <c r="J121" s="129" t="str">
        <f t="shared" si="3"/>
        <v/>
      </c>
    </row>
    <row r="122" spans="1:10" x14ac:dyDescent="0.25">
      <c r="A122" s="104"/>
      <c r="B122" s="104"/>
      <c r="C122" s="104"/>
      <c r="D122" s="104"/>
      <c r="E122" s="104"/>
      <c r="I122" s="129" t="str">
        <f t="shared" si="2"/>
        <v/>
      </c>
      <c r="J122" s="129" t="str">
        <f t="shared" si="3"/>
        <v/>
      </c>
    </row>
    <row r="123" spans="1:10" x14ac:dyDescent="0.25">
      <c r="A123" s="104"/>
      <c r="B123" s="104"/>
      <c r="C123" s="104"/>
      <c r="D123" s="104"/>
      <c r="E123" s="104"/>
      <c r="I123" s="129" t="str">
        <f t="shared" si="2"/>
        <v/>
      </c>
      <c r="J123" s="129" t="str">
        <f t="shared" si="3"/>
        <v/>
      </c>
    </row>
    <row r="124" spans="1:10" x14ac:dyDescent="0.25">
      <c r="A124" s="104"/>
      <c r="B124" s="104"/>
      <c r="C124" s="104"/>
      <c r="D124" s="104"/>
      <c r="E124" s="104"/>
      <c r="I124" s="129" t="str">
        <f t="shared" si="2"/>
        <v/>
      </c>
      <c r="J124" s="129" t="str">
        <f t="shared" si="3"/>
        <v/>
      </c>
    </row>
    <row r="125" spans="1:10" x14ac:dyDescent="0.25">
      <c r="A125" s="104"/>
      <c r="B125" s="104"/>
      <c r="C125" s="104"/>
      <c r="D125" s="104"/>
      <c r="E125" s="104"/>
      <c r="I125" s="129" t="str">
        <f t="shared" si="2"/>
        <v/>
      </c>
      <c r="J125" s="129" t="str">
        <f t="shared" si="3"/>
        <v/>
      </c>
    </row>
    <row r="126" spans="1:10" x14ac:dyDescent="0.25">
      <c r="A126" s="104"/>
      <c r="B126" s="104"/>
      <c r="C126" s="104"/>
      <c r="D126" s="104"/>
      <c r="E126" s="104"/>
      <c r="I126" s="129" t="str">
        <f t="shared" si="2"/>
        <v/>
      </c>
      <c r="J126" s="129" t="str">
        <f t="shared" si="3"/>
        <v/>
      </c>
    </row>
    <row r="127" spans="1:10" x14ac:dyDescent="0.25">
      <c r="A127" s="104"/>
      <c r="B127" s="104"/>
      <c r="C127" s="104"/>
      <c r="D127" s="104"/>
      <c r="E127" s="104"/>
      <c r="I127" s="129" t="str">
        <f t="shared" si="2"/>
        <v/>
      </c>
      <c r="J127" s="129" t="str">
        <f t="shared" si="3"/>
        <v/>
      </c>
    </row>
    <row r="128" spans="1:10" x14ac:dyDescent="0.25">
      <c r="A128" s="104"/>
      <c r="B128" s="104"/>
      <c r="C128" s="104"/>
      <c r="D128" s="104"/>
      <c r="E128" s="104"/>
      <c r="I128" s="129" t="str">
        <f t="shared" si="2"/>
        <v/>
      </c>
      <c r="J128" s="129" t="str">
        <f t="shared" si="3"/>
        <v/>
      </c>
    </row>
    <row r="129" spans="1:10" x14ac:dyDescent="0.25">
      <c r="A129" s="104"/>
      <c r="B129" s="104"/>
      <c r="C129" s="104"/>
      <c r="D129" s="104"/>
      <c r="E129" s="104"/>
      <c r="I129" s="129" t="str">
        <f t="shared" si="2"/>
        <v/>
      </c>
      <c r="J129" s="129" t="str">
        <f t="shared" si="3"/>
        <v/>
      </c>
    </row>
    <row r="130" spans="1:10" x14ac:dyDescent="0.25">
      <c r="A130" s="104"/>
      <c r="B130" s="104"/>
      <c r="C130" s="104"/>
      <c r="D130" s="104"/>
      <c r="E130" s="104"/>
      <c r="I130" s="129" t="str">
        <f t="shared" si="2"/>
        <v/>
      </c>
      <c r="J130" s="129" t="str">
        <f t="shared" si="3"/>
        <v/>
      </c>
    </row>
    <row r="131" spans="1:10" x14ac:dyDescent="0.25">
      <c r="A131" s="104"/>
      <c r="B131" s="104"/>
      <c r="C131" s="104"/>
      <c r="D131" s="104"/>
      <c r="E131" s="104"/>
      <c r="I131" s="129" t="str">
        <f t="shared" si="2"/>
        <v/>
      </c>
      <c r="J131" s="129" t="str">
        <f t="shared" si="3"/>
        <v/>
      </c>
    </row>
    <row r="132" spans="1:10" x14ac:dyDescent="0.25">
      <c r="A132" s="104"/>
      <c r="B132" s="104"/>
      <c r="C132" s="104"/>
      <c r="D132" s="104"/>
      <c r="E132" s="104"/>
      <c r="I132" s="129" t="str">
        <f t="shared" si="2"/>
        <v/>
      </c>
      <c r="J132" s="129" t="str">
        <f t="shared" si="3"/>
        <v/>
      </c>
    </row>
    <row r="133" spans="1:10" x14ac:dyDescent="0.25">
      <c r="A133" s="104"/>
      <c r="B133" s="104"/>
      <c r="C133" s="104"/>
      <c r="D133" s="104"/>
      <c r="E133" s="104"/>
      <c r="I133" s="129" t="str">
        <f t="shared" si="2"/>
        <v/>
      </c>
      <c r="J133" s="129" t="str">
        <f t="shared" si="3"/>
        <v/>
      </c>
    </row>
    <row r="134" spans="1:10" x14ac:dyDescent="0.25">
      <c r="A134" s="104"/>
      <c r="B134" s="104"/>
      <c r="C134" s="104"/>
      <c r="D134" s="104"/>
      <c r="E134" s="104"/>
      <c r="I134" s="129" t="str">
        <f t="shared" si="2"/>
        <v/>
      </c>
      <c r="J134" s="129" t="str">
        <f t="shared" si="3"/>
        <v/>
      </c>
    </row>
    <row r="135" spans="1:10" x14ac:dyDescent="0.25">
      <c r="A135" s="104"/>
      <c r="B135" s="104"/>
      <c r="C135" s="104"/>
      <c r="D135" s="104"/>
      <c r="E135" s="104"/>
      <c r="I135" s="129" t="str">
        <f t="shared" si="2"/>
        <v/>
      </c>
      <c r="J135" s="129" t="str">
        <f t="shared" si="3"/>
        <v/>
      </c>
    </row>
    <row r="136" spans="1:10" x14ac:dyDescent="0.25">
      <c r="A136" s="104"/>
      <c r="B136" s="104"/>
      <c r="C136" s="104"/>
      <c r="D136" s="104"/>
      <c r="E136" s="104"/>
      <c r="I136" s="129" t="str">
        <f t="shared" si="2"/>
        <v/>
      </c>
      <c r="J136" s="129" t="str">
        <f t="shared" si="3"/>
        <v/>
      </c>
    </row>
    <row r="137" spans="1:10" x14ac:dyDescent="0.25">
      <c r="A137" s="104"/>
      <c r="B137" s="104"/>
      <c r="C137" s="104"/>
      <c r="D137" s="104"/>
      <c r="E137" s="104"/>
      <c r="I137" s="129" t="str">
        <f t="shared" si="2"/>
        <v/>
      </c>
      <c r="J137" s="129" t="str">
        <f t="shared" si="3"/>
        <v/>
      </c>
    </row>
    <row r="138" spans="1:10" x14ac:dyDescent="0.25">
      <c r="A138" s="104"/>
      <c r="B138" s="104"/>
      <c r="C138" s="104"/>
      <c r="D138" s="104"/>
      <c r="E138" s="104"/>
      <c r="I138" s="129" t="str">
        <f t="shared" ref="I138:I201" si="4">+IF(G138&gt;0,H138/G138,"")</f>
        <v/>
      </c>
      <c r="J138" s="129" t="str">
        <f t="shared" ref="J138:J201" si="5">IF(I138="","",IF(I138&lt;=0.5,"Avance bajo",(IF(AND(I138&gt;0.5,I138&lt;=0.75),"Avance medio",IF(AND(I138&gt;0.75,I138&lt;=0.95),"Avance alto",IF(AND(I138&gt;0.95,I138&lt;=1),"Avance sobresaliente",IF(I138&gt;1,"Sobre ejecutado","")))))))</f>
        <v/>
      </c>
    </row>
    <row r="139" spans="1:10" x14ac:dyDescent="0.25">
      <c r="A139" s="104"/>
      <c r="B139" s="104"/>
      <c r="C139" s="104"/>
      <c r="D139" s="104"/>
      <c r="E139" s="104"/>
      <c r="I139" s="129" t="str">
        <f t="shared" si="4"/>
        <v/>
      </c>
      <c r="J139" s="129" t="str">
        <f t="shared" si="5"/>
        <v/>
      </c>
    </row>
    <row r="140" spans="1:10" x14ac:dyDescent="0.25">
      <c r="A140" s="104"/>
      <c r="B140" s="104"/>
      <c r="C140" s="104"/>
      <c r="D140" s="104"/>
      <c r="E140" s="104"/>
      <c r="I140" s="129" t="str">
        <f t="shared" si="4"/>
        <v/>
      </c>
      <c r="J140" s="129" t="str">
        <f t="shared" si="5"/>
        <v/>
      </c>
    </row>
    <row r="141" spans="1:10" x14ac:dyDescent="0.25">
      <c r="A141" s="104"/>
      <c r="B141" s="104"/>
      <c r="C141" s="104"/>
      <c r="D141" s="104"/>
      <c r="E141" s="104"/>
      <c r="I141" s="129" t="str">
        <f t="shared" si="4"/>
        <v/>
      </c>
      <c r="J141" s="129" t="str">
        <f t="shared" si="5"/>
        <v/>
      </c>
    </row>
    <row r="142" spans="1:10" x14ac:dyDescent="0.25">
      <c r="A142" s="104"/>
      <c r="B142" s="104"/>
      <c r="C142" s="104"/>
      <c r="D142" s="104"/>
      <c r="E142" s="104"/>
      <c r="I142" s="129" t="str">
        <f t="shared" si="4"/>
        <v/>
      </c>
      <c r="J142" s="129" t="str">
        <f t="shared" si="5"/>
        <v/>
      </c>
    </row>
    <row r="143" spans="1:10" x14ac:dyDescent="0.25">
      <c r="A143" s="104"/>
      <c r="B143" s="104"/>
      <c r="C143" s="104"/>
      <c r="D143" s="104"/>
      <c r="E143" s="104"/>
      <c r="I143" s="129" t="str">
        <f t="shared" si="4"/>
        <v/>
      </c>
      <c r="J143" s="129" t="str">
        <f t="shared" si="5"/>
        <v/>
      </c>
    </row>
    <row r="144" spans="1:10" x14ac:dyDescent="0.25">
      <c r="A144" s="104"/>
      <c r="B144" s="104"/>
      <c r="C144" s="104"/>
      <c r="D144" s="104"/>
      <c r="E144" s="104"/>
      <c r="I144" s="129" t="str">
        <f t="shared" si="4"/>
        <v/>
      </c>
      <c r="J144" s="129" t="str">
        <f t="shared" si="5"/>
        <v/>
      </c>
    </row>
    <row r="145" spans="1:10" x14ac:dyDescent="0.25">
      <c r="A145" s="104"/>
      <c r="B145" s="104"/>
      <c r="C145" s="104"/>
      <c r="D145" s="104"/>
      <c r="E145" s="104"/>
      <c r="I145" s="129" t="str">
        <f t="shared" si="4"/>
        <v/>
      </c>
      <c r="J145" s="129" t="str">
        <f t="shared" si="5"/>
        <v/>
      </c>
    </row>
    <row r="146" spans="1:10" x14ac:dyDescent="0.25">
      <c r="A146" s="104"/>
      <c r="B146" s="104"/>
      <c r="C146" s="104"/>
      <c r="D146" s="104"/>
      <c r="E146" s="104"/>
      <c r="I146" s="129" t="str">
        <f t="shared" si="4"/>
        <v/>
      </c>
      <c r="J146" s="129" t="str">
        <f t="shared" si="5"/>
        <v/>
      </c>
    </row>
    <row r="147" spans="1:10" x14ac:dyDescent="0.25">
      <c r="I147" s="129" t="str">
        <f t="shared" si="4"/>
        <v/>
      </c>
      <c r="J147" s="129" t="str">
        <f t="shared" si="5"/>
        <v/>
      </c>
    </row>
    <row r="148" spans="1:10" x14ac:dyDescent="0.25">
      <c r="I148" s="129" t="str">
        <f t="shared" si="4"/>
        <v/>
      </c>
      <c r="J148" s="129" t="str">
        <f t="shared" si="5"/>
        <v/>
      </c>
    </row>
    <row r="149" spans="1:10" x14ac:dyDescent="0.25">
      <c r="I149" s="129" t="str">
        <f t="shared" si="4"/>
        <v/>
      </c>
      <c r="J149" s="129" t="str">
        <f t="shared" si="5"/>
        <v/>
      </c>
    </row>
    <row r="150" spans="1:10" x14ac:dyDescent="0.25">
      <c r="I150" s="129" t="str">
        <f t="shared" si="4"/>
        <v/>
      </c>
      <c r="J150" s="129" t="str">
        <f t="shared" si="5"/>
        <v/>
      </c>
    </row>
    <row r="151" spans="1:10" x14ac:dyDescent="0.25">
      <c r="I151" s="129" t="str">
        <f t="shared" si="4"/>
        <v/>
      </c>
      <c r="J151" s="129" t="str">
        <f t="shared" si="5"/>
        <v/>
      </c>
    </row>
    <row r="152" spans="1:10" x14ac:dyDescent="0.25">
      <c r="I152" s="129" t="str">
        <f t="shared" si="4"/>
        <v/>
      </c>
      <c r="J152" s="129" t="str">
        <f t="shared" si="5"/>
        <v/>
      </c>
    </row>
    <row r="153" spans="1:10" x14ac:dyDescent="0.25">
      <c r="I153" s="129" t="str">
        <f t="shared" si="4"/>
        <v/>
      </c>
      <c r="J153" s="129" t="str">
        <f t="shared" si="5"/>
        <v/>
      </c>
    </row>
    <row r="154" spans="1:10" x14ac:dyDescent="0.25">
      <c r="I154" s="129" t="str">
        <f t="shared" si="4"/>
        <v/>
      </c>
      <c r="J154" s="129" t="str">
        <f t="shared" si="5"/>
        <v/>
      </c>
    </row>
    <row r="155" spans="1:10" x14ac:dyDescent="0.25">
      <c r="I155" s="129" t="str">
        <f t="shared" si="4"/>
        <v/>
      </c>
      <c r="J155" s="129" t="str">
        <f t="shared" si="5"/>
        <v/>
      </c>
    </row>
    <row r="156" spans="1:10" x14ac:dyDescent="0.25">
      <c r="I156" s="129" t="str">
        <f t="shared" si="4"/>
        <v/>
      </c>
      <c r="J156" s="129" t="str">
        <f t="shared" si="5"/>
        <v/>
      </c>
    </row>
    <row r="157" spans="1:10" x14ac:dyDescent="0.25">
      <c r="I157" s="129" t="str">
        <f t="shared" si="4"/>
        <v/>
      </c>
      <c r="J157" s="129" t="str">
        <f t="shared" si="5"/>
        <v/>
      </c>
    </row>
    <row r="158" spans="1:10" x14ac:dyDescent="0.25">
      <c r="I158" s="129" t="str">
        <f t="shared" si="4"/>
        <v/>
      </c>
      <c r="J158" s="129" t="str">
        <f t="shared" si="5"/>
        <v/>
      </c>
    </row>
    <row r="159" spans="1:10" x14ac:dyDescent="0.25">
      <c r="I159" s="129" t="str">
        <f t="shared" si="4"/>
        <v/>
      </c>
      <c r="J159" s="129" t="str">
        <f t="shared" si="5"/>
        <v/>
      </c>
    </row>
    <row r="160" spans="1:10" x14ac:dyDescent="0.25">
      <c r="I160" s="129" t="str">
        <f t="shared" si="4"/>
        <v/>
      </c>
      <c r="J160" s="129" t="str">
        <f t="shared" si="5"/>
        <v/>
      </c>
    </row>
    <row r="161" spans="9:10" x14ac:dyDescent="0.25">
      <c r="I161" s="129" t="str">
        <f t="shared" si="4"/>
        <v/>
      </c>
      <c r="J161" s="129" t="str">
        <f t="shared" si="5"/>
        <v/>
      </c>
    </row>
    <row r="162" spans="9:10" x14ac:dyDescent="0.25">
      <c r="I162" s="129" t="str">
        <f t="shared" si="4"/>
        <v/>
      </c>
      <c r="J162" s="129" t="str">
        <f t="shared" si="5"/>
        <v/>
      </c>
    </row>
    <row r="163" spans="9:10" x14ac:dyDescent="0.25">
      <c r="I163" s="129" t="str">
        <f t="shared" si="4"/>
        <v/>
      </c>
      <c r="J163" s="129" t="str">
        <f t="shared" si="5"/>
        <v/>
      </c>
    </row>
    <row r="164" spans="9:10" x14ac:dyDescent="0.25">
      <c r="I164" s="129" t="str">
        <f t="shared" si="4"/>
        <v/>
      </c>
      <c r="J164" s="129" t="str">
        <f t="shared" si="5"/>
        <v/>
      </c>
    </row>
    <row r="165" spans="9:10" x14ac:dyDescent="0.25">
      <c r="I165" s="129" t="str">
        <f t="shared" si="4"/>
        <v/>
      </c>
      <c r="J165" s="129" t="str">
        <f t="shared" si="5"/>
        <v/>
      </c>
    </row>
    <row r="166" spans="9:10" x14ac:dyDescent="0.25">
      <c r="I166" s="129" t="str">
        <f t="shared" si="4"/>
        <v/>
      </c>
      <c r="J166" s="129" t="str">
        <f t="shared" si="5"/>
        <v/>
      </c>
    </row>
    <row r="167" spans="9:10" x14ac:dyDescent="0.25">
      <c r="I167" s="129" t="str">
        <f t="shared" si="4"/>
        <v/>
      </c>
      <c r="J167" s="129" t="str">
        <f t="shared" si="5"/>
        <v/>
      </c>
    </row>
    <row r="168" spans="9:10" x14ac:dyDescent="0.25">
      <c r="I168" s="129" t="str">
        <f t="shared" si="4"/>
        <v/>
      </c>
      <c r="J168" s="129" t="str">
        <f t="shared" si="5"/>
        <v/>
      </c>
    </row>
    <row r="169" spans="9:10" x14ac:dyDescent="0.25">
      <c r="I169" s="129" t="str">
        <f t="shared" si="4"/>
        <v/>
      </c>
      <c r="J169" s="129" t="str">
        <f t="shared" si="5"/>
        <v/>
      </c>
    </row>
    <row r="170" spans="9:10" x14ac:dyDescent="0.25">
      <c r="I170" s="129" t="str">
        <f t="shared" si="4"/>
        <v/>
      </c>
      <c r="J170" s="129" t="str">
        <f t="shared" si="5"/>
        <v/>
      </c>
    </row>
    <row r="171" spans="9:10" x14ac:dyDescent="0.25">
      <c r="I171" s="129" t="str">
        <f t="shared" si="4"/>
        <v/>
      </c>
      <c r="J171" s="129" t="str">
        <f t="shared" si="5"/>
        <v/>
      </c>
    </row>
    <row r="172" spans="9:10" x14ac:dyDescent="0.25">
      <c r="I172" s="129" t="str">
        <f t="shared" si="4"/>
        <v/>
      </c>
      <c r="J172" s="129" t="str">
        <f t="shared" si="5"/>
        <v/>
      </c>
    </row>
    <row r="173" spans="9:10" x14ac:dyDescent="0.25">
      <c r="I173" s="129" t="str">
        <f t="shared" si="4"/>
        <v/>
      </c>
      <c r="J173" s="129" t="str">
        <f t="shared" si="5"/>
        <v/>
      </c>
    </row>
    <row r="174" spans="9:10" x14ac:dyDescent="0.25">
      <c r="I174" s="129" t="str">
        <f t="shared" si="4"/>
        <v/>
      </c>
      <c r="J174" s="129" t="str">
        <f t="shared" si="5"/>
        <v/>
      </c>
    </row>
    <row r="175" spans="9:10" x14ac:dyDescent="0.25">
      <c r="I175" s="129" t="str">
        <f t="shared" si="4"/>
        <v/>
      </c>
      <c r="J175" s="129" t="str">
        <f t="shared" si="5"/>
        <v/>
      </c>
    </row>
    <row r="176" spans="9:10" x14ac:dyDescent="0.25">
      <c r="I176" s="129" t="str">
        <f t="shared" si="4"/>
        <v/>
      </c>
      <c r="J176" s="129" t="str">
        <f t="shared" si="5"/>
        <v/>
      </c>
    </row>
    <row r="177" spans="9:10" x14ac:dyDescent="0.25">
      <c r="I177" s="129" t="str">
        <f t="shared" si="4"/>
        <v/>
      </c>
      <c r="J177" s="129" t="str">
        <f t="shared" si="5"/>
        <v/>
      </c>
    </row>
    <row r="178" spans="9:10" x14ac:dyDescent="0.25">
      <c r="I178" s="129" t="str">
        <f t="shared" si="4"/>
        <v/>
      </c>
      <c r="J178" s="129" t="str">
        <f t="shared" si="5"/>
        <v/>
      </c>
    </row>
    <row r="179" spans="9:10" x14ac:dyDescent="0.25">
      <c r="I179" s="129" t="str">
        <f t="shared" si="4"/>
        <v/>
      </c>
      <c r="J179" s="129" t="str">
        <f t="shared" si="5"/>
        <v/>
      </c>
    </row>
    <row r="180" spans="9:10" x14ac:dyDescent="0.25">
      <c r="I180" s="129" t="str">
        <f t="shared" si="4"/>
        <v/>
      </c>
      <c r="J180" s="129" t="str">
        <f t="shared" si="5"/>
        <v/>
      </c>
    </row>
    <row r="181" spans="9:10" x14ac:dyDescent="0.25">
      <c r="I181" s="129" t="str">
        <f t="shared" si="4"/>
        <v/>
      </c>
      <c r="J181" s="129" t="str">
        <f t="shared" si="5"/>
        <v/>
      </c>
    </row>
    <row r="182" spans="9:10" x14ac:dyDescent="0.25">
      <c r="I182" s="129" t="str">
        <f t="shared" si="4"/>
        <v/>
      </c>
      <c r="J182" s="129" t="str">
        <f t="shared" si="5"/>
        <v/>
      </c>
    </row>
    <row r="183" spans="9:10" x14ac:dyDescent="0.25">
      <c r="I183" s="129" t="str">
        <f t="shared" si="4"/>
        <v/>
      </c>
      <c r="J183" s="129" t="str">
        <f t="shared" si="5"/>
        <v/>
      </c>
    </row>
    <row r="184" spans="9:10" x14ac:dyDescent="0.25">
      <c r="I184" s="129" t="str">
        <f t="shared" si="4"/>
        <v/>
      </c>
      <c r="J184" s="129" t="str">
        <f t="shared" si="5"/>
        <v/>
      </c>
    </row>
    <row r="185" spans="9:10" x14ac:dyDescent="0.25">
      <c r="I185" s="129" t="str">
        <f t="shared" si="4"/>
        <v/>
      </c>
      <c r="J185" s="129" t="str">
        <f t="shared" si="5"/>
        <v/>
      </c>
    </row>
    <row r="186" spans="9:10" x14ac:dyDescent="0.25">
      <c r="I186" s="129" t="str">
        <f t="shared" si="4"/>
        <v/>
      </c>
      <c r="J186" s="129" t="str">
        <f t="shared" si="5"/>
        <v/>
      </c>
    </row>
    <row r="187" spans="9:10" x14ac:dyDescent="0.25">
      <c r="I187" s="129" t="str">
        <f t="shared" si="4"/>
        <v/>
      </c>
      <c r="J187" s="129" t="str">
        <f t="shared" si="5"/>
        <v/>
      </c>
    </row>
    <row r="188" spans="9:10" x14ac:dyDescent="0.25">
      <c r="I188" s="129" t="str">
        <f t="shared" si="4"/>
        <v/>
      </c>
      <c r="J188" s="129" t="str">
        <f t="shared" si="5"/>
        <v/>
      </c>
    </row>
    <row r="189" spans="9:10" x14ac:dyDescent="0.25">
      <c r="I189" s="129" t="str">
        <f t="shared" si="4"/>
        <v/>
      </c>
      <c r="J189" s="129" t="str">
        <f t="shared" si="5"/>
        <v/>
      </c>
    </row>
    <row r="190" spans="9:10" x14ac:dyDescent="0.25">
      <c r="I190" s="129" t="str">
        <f t="shared" si="4"/>
        <v/>
      </c>
      <c r="J190" s="129" t="str">
        <f t="shared" si="5"/>
        <v/>
      </c>
    </row>
    <row r="191" spans="9:10" x14ac:dyDescent="0.25">
      <c r="I191" s="129" t="str">
        <f t="shared" si="4"/>
        <v/>
      </c>
      <c r="J191" s="129" t="str">
        <f t="shared" si="5"/>
        <v/>
      </c>
    </row>
    <row r="192" spans="9:10" x14ac:dyDescent="0.25">
      <c r="I192" s="129" t="str">
        <f t="shared" si="4"/>
        <v/>
      </c>
      <c r="J192" s="129" t="str">
        <f t="shared" si="5"/>
        <v/>
      </c>
    </row>
    <row r="193" spans="9:10" x14ac:dyDescent="0.25">
      <c r="I193" s="129" t="str">
        <f t="shared" si="4"/>
        <v/>
      </c>
      <c r="J193" s="129" t="str">
        <f t="shared" si="5"/>
        <v/>
      </c>
    </row>
    <row r="194" spans="9:10" x14ac:dyDescent="0.25">
      <c r="I194" s="129" t="str">
        <f t="shared" si="4"/>
        <v/>
      </c>
      <c r="J194" s="129" t="str">
        <f t="shared" si="5"/>
        <v/>
      </c>
    </row>
    <row r="195" spans="9:10" x14ac:dyDescent="0.25">
      <c r="I195" s="129" t="str">
        <f t="shared" si="4"/>
        <v/>
      </c>
      <c r="J195" s="129" t="str">
        <f t="shared" si="5"/>
        <v/>
      </c>
    </row>
    <row r="196" spans="9:10" x14ac:dyDescent="0.25">
      <c r="I196" s="129" t="str">
        <f t="shared" si="4"/>
        <v/>
      </c>
      <c r="J196" s="129" t="str">
        <f t="shared" si="5"/>
        <v/>
      </c>
    </row>
    <row r="197" spans="9:10" x14ac:dyDescent="0.25">
      <c r="I197" s="129" t="str">
        <f t="shared" si="4"/>
        <v/>
      </c>
      <c r="J197" s="129" t="str">
        <f t="shared" si="5"/>
        <v/>
      </c>
    </row>
    <row r="198" spans="9:10" x14ac:dyDescent="0.25">
      <c r="I198" s="129" t="str">
        <f t="shared" si="4"/>
        <v/>
      </c>
      <c r="J198" s="129" t="str">
        <f t="shared" si="5"/>
        <v/>
      </c>
    </row>
    <row r="199" spans="9:10" x14ac:dyDescent="0.25">
      <c r="I199" s="129" t="str">
        <f t="shared" si="4"/>
        <v/>
      </c>
      <c r="J199" s="129" t="str">
        <f t="shared" si="5"/>
        <v/>
      </c>
    </row>
    <row r="200" spans="9:10" x14ac:dyDescent="0.25">
      <c r="I200" s="129" t="str">
        <f t="shared" si="4"/>
        <v/>
      </c>
      <c r="J200" s="129" t="str">
        <f t="shared" si="5"/>
        <v/>
      </c>
    </row>
    <row r="201" spans="9:10" x14ac:dyDescent="0.25">
      <c r="I201" s="129" t="str">
        <f t="shared" si="4"/>
        <v/>
      </c>
      <c r="J201" s="129" t="str">
        <f t="shared" si="5"/>
        <v/>
      </c>
    </row>
    <row r="202" spans="9:10" x14ac:dyDescent="0.25">
      <c r="I202" s="129" t="str">
        <f t="shared" ref="I202:I265" si="6">+IF(G202&gt;0,H202/G202,"")</f>
        <v/>
      </c>
      <c r="J202" s="129" t="str">
        <f t="shared" ref="J202:J265" si="7">IF(I202="","",IF(I202&lt;=0.5,"Avance bajo",(IF(AND(I202&gt;0.5,I202&lt;=0.75),"Avance medio",IF(AND(I202&gt;0.75,I202&lt;=0.95),"Avance alto",IF(AND(I202&gt;0.95,I202&lt;=1),"Avance sobresaliente",IF(I202&gt;1,"Sobre ejecutado","")))))))</f>
        <v/>
      </c>
    </row>
    <row r="203" spans="9:10" x14ac:dyDescent="0.25">
      <c r="I203" s="129" t="str">
        <f t="shared" si="6"/>
        <v/>
      </c>
      <c r="J203" s="129" t="str">
        <f t="shared" si="7"/>
        <v/>
      </c>
    </row>
    <row r="204" spans="9:10" x14ac:dyDescent="0.25">
      <c r="I204" s="129" t="str">
        <f t="shared" si="6"/>
        <v/>
      </c>
      <c r="J204" s="129" t="str">
        <f t="shared" si="7"/>
        <v/>
      </c>
    </row>
    <row r="205" spans="9:10" x14ac:dyDescent="0.25">
      <c r="I205" s="129" t="str">
        <f t="shared" si="6"/>
        <v/>
      </c>
      <c r="J205" s="129" t="str">
        <f t="shared" si="7"/>
        <v/>
      </c>
    </row>
    <row r="206" spans="9:10" x14ac:dyDescent="0.25">
      <c r="I206" s="129" t="str">
        <f t="shared" si="6"/>
        <v/>
      </c>
      <c r="J206" s="129" t="str">
        <f t="shared" si="7"/>
        <v/>
      </c>
    </row>
    <row r="207" spans="9:10" x14ac:dyDescent="0.25">
      <c r="I207" s="129" t="str">
        <f t="shared" si="6"/>
        <v/>
      </c>
      <c r="J207" s="129" t="str">
        <f t="shared" si="7"/>
        <v/>
      </c>
    </row>
    <row r="208" spans="9:10" x14ac:dyDescent="0.25">
      <c r="I208" s="129" t="str">
        <f t="shared" si="6"/>
        <v/>
      </c>
      <c r="J208" s="129" t="str">
        <f t="shared" si="7"/>
        <v/>
      </c>
    </row>
    <row r="209" spans="9:10" x14ac:dyDescent="0.25">
      <c r="I209" s="129" t="str">
        <f t="shared" si="6"/>
        <v/>
      </c>
      <c r="J209" s="129" t="str">
        <f t="shared" si="7"/>
        <v/>
      </c>
    </row>
    <row r="210" spans="9:10" x14ac:dyDescent="0.25">
      <c r="I210" s="129" t="str">
        <f t="shared" si="6"/>
        <v/>
      </c>
      <c r="J210" s="129" t="str">
        <f t="shared" si="7"/>
        <v/>
      </c>
    </row>
    <row r="211" spans="9:10" x14ac:dyDescent="0.25">
      <c r="I211" s="129" t="str">
        <f t="shared" si="6"/>
        <v/>
      </c>
      <c r="J211" s="129" t="str">
        <f t="shared" si="7"/>
        <v/>
      </c>
    </row>
    <row r="212" spans="9:10" x14ac:dyDescent="0.25">
      <c r="I212" s="129" t="str">
        <f t="shared" si="6"/>
        <v/>
      </c>
      <c r="J212" s="129" t="str">
        <f t="shared" si="7"/>
        <v/>
      </c>
    </row>
    <row r="213" spans="9:10" x14ac:dyDescent="0.25">
      <c r="I213" s="129" t="str">
        <f t="shared" si="6"/>
        <v/>
      </c>
      <c r="J213" s="129" t="str">
        <f t="shared" si="7"/>
        <v/>
      </c>
    </row>
    <row r="214" spans="9:10" x14ac:dyDescent="0.25">
      <c r="I214" s="129" t="str">
        <f t="shared" si="6"/>
        <v/>
      </c>
      <c r="J214" s="129" t="str">
        <f t="shared" si="7"/>
        <v/>
      </c>
    </row>
    <row r="215" spans="9:10" x14ac:dyDescent="0.25">
      <c r="I215" s="129" t="str">
        <f t="shared" si="6"/>
        <v/>
      </c>
      <c r="J215" s="129" t="str">
        <f t="shared" si="7"/>
        <v/>
      </c>
    </row>
    <row r="216" spans="9:10" x14ac:dyDescent="0.25">
      <c r="I216" s="129" t="str">
        <f t="shared" si="6"/>
        <v/>
      </c>
      <c r="J216" s="129" t="str">
        <f t="shared" si="7"/>
        <v/>
      </c>
    </row>
    <row r="217" spans="9:10" x14ac:dyDescent="0.25">
      <c r="I217" s="129" t="str">
        <f t="shared" si="6"/>
        <v/>
      </c>
      <c r="J217" s="129" t="str">
        <f t="shared" si="7"/>
        <v/>
      </c>
    </row>
    <row r="218" spans="9:10" x14ac:dyDescent="0.25">
      <c r="I218" s="129" t="str">
        <f t="shared" si="6"/>
        <v/>
      </c>
      <c r="J218" s="129" t="str">
        <f t="shared" si="7"/>
        <v/>
      </c>
    </row>
    <row r="219" spans="9:10" x14ac:dyDescent="0.25">
      <c r="I219" s="129" t="str">
        <f t="shared" si="6"/>
        <v/>
      </c>
      <c r="J219" s="129" t="str">
        <f t="shared" si="7"/>
        <v/>
      </c>
    </row>
    <row r="220" spans="9:10" x14ac:dyDescent="0.25">
      <c r="I220" s="129" t="str">
        <f t="shared" si="6"/>
        <v/>
      </c>
      <c r="J220" s="129" t="str">
        <f t="shared" si="7"/>
        <v/>
      </c>
    </row>
    <row r="221" spans="9:10" x14ac:dyDescent="0.25">
      <c r="I221" s="129" t="str">
        <f t="shared" si="6"/>
        <v/>
      </c>
      <c r="J221" s="129" t="str">
        <f t="shared" si="7"/>
        <v/>
      </c>
    </row>
    <row r="222" spans="9:10" x14ac:dyDescent="0.25">
      <c r="I222" s="129" t="str">
        <f t="shared" si="6"/>
        <v/>
      </c>
      <c r="J222" s="129" t="str">
        <f t="shared" si="7"/>
        <v/>
      </c>
    </row>
    <row r="223" spans="9:10" x14ac:dyDescent="0.25">
      <c r="I223" s="129" t="str">
        <f t="shared" si="6"/>
        <v/>
      </c>
      <c r="J223" s="129" t="str">
        <f t="shared" si="7"/>
        <v/>
      </c>
    </row>
    <row r="224" spans="9:10" x14ac:dyDescent="0.25">
      <c r="I224" s="129" t="str">
        <f t="shared" si="6"/>
        <v/>
      </c>
      <c r="J224" s="129" t="str">
        <f t="shared" si="7"/>
        <v/>
      </c>
    </row>
    <row r="225" spans="9:10" x14ac:dyDescent="0.25">
      <c r="I225" s="129" t="str">
        <f t="shared" si="6"/>
        <v/>
      </c>
      <c r="J225" s="129" t="str">
        <f t="shared" si="7"/>
        <v/>
      </c>
    </row>
    <row r="226" spans="9:10" x14ac:dyDescent="0.25">
      <c r="I226" s="129" t="str">
        <f t="shared" si="6"/>
        <v/>
      </c>
      <c r="J226" s="129" t="str">
        <f t="shared" si="7"/>
        <v/>
      </c>
    </row>
    <row r="227" spans="9:10" x14ac:dyDescent="0.25">
      <c r="I227" s="129" t="str">
        <f t="shared" si="6"/>
        <v/>
      </c>
      <c r="J227" s="129" t="str">
        <f t="shared" si="7"/>
        <v/>
      </c>
    </row>
    <row r="228" spans="9:10" x14ac:dyDescent="0.25">
      <c r="I228" s="129" t="str">
        <f t="shared" si="6"/>
        <v/>
      </c>
      <c r="J228" s="129" t="str">
        <f t="shared" si="7"/>
        <v/>
      </c>
    </row>
    <row r="229" spans="9:10" x14ac:dyDescent="0.25">
      <c r="I229" s="129" t="str">
        <f t="shared" si="6"/>
        <v/>
      </c>
      <c r="J229" s="129" t="str">
        <f t="shared" si="7"/>
        <v/>
      </c>
    </row>
    <row r="230" spans="9:10" x14ac:dyDescent="0.25">
      <c r="I230" s="129" t="str">
        <f t="shared" si="6"/>
        <v/>
      </c>
      <c r="J230" s="129" t="str">
        <f t="shared" si="7"/>
        <v/>
      </c>
    </row>
    <row r="231" spans="9:10" x14ac:dyDescent="0.25">
      <c r="I231" s="129" t="str">
        <f t="shared" si="6"/>
        <v/>
      </c>
      <c r="J231" s="129" t="str">
        <f t="shared" si="7"/>
        <v/>
      </c>
    </row>
    <row r="232" spans="9:10" x14ac:dyDescent="0.25">
      <c r="I232" s="129" t="str">
        <f t="shared" si="6"/>
        <v/>
      </c>
      <c r="J232" s="129" t="str">
        <f t="shared" si="7"/>
        <v/>
      </c>
    </row>
    <row r="233" spans="9:10" x14ac:dyDescent="0.25">
      <c r="I233" s="129" t="str">
        <f t="shared" si="6"/>
        <v/>
      </c>
      <c r="J233" s="129" t="str">
        <f t="shared" si="7"/>
        <v/>
      </c>
    </row>
    <row r="234" spans="9:10" x14ac:dyDescent="0.25">
      <c r="I234" s="129" t="str">
        <f t="shared" si="6"/>
        <v/>
      </c>
      <c r="J234" s="129" t="str">
        <f t="shared" si="7"/>
        <v/>
      </c>
    </row>
    <row r="235" spans="9:10" x14ac:dyDescent="0.25">
      <c r="I235" s="129" t="str">
        <f t="shared" si="6"/>
        <v/>
      </c>
      <c r="J235" s="129" t="str">
        <f t="shared" si="7"/>
        <v/>
      </c>
    </row>
    <row r="236" spans="9:10" x14ac:dyDescent="0.25">
      <c r="I236" s="129" t="str">
        <f t="shared" si="6"/>
        <v/>
      </c>
      <c r="J236" s="129" t="str">
        <f t="shared" si="7"/>
        <v/>
      </c>
    </row>
    <row r="237" spans="9:10" x14ac:dyDescent="0.25">
      <c r="I237" s="129" t="str">
        <f t="shared" si="6"/>
        <v/>
      </c>
      <c r="J237" s="129" t="str">
        <f t="shared" si="7"/>
        <v/>
      </c>
    </row>
    <row r="238" spans="9:10" x14ac:dyDescent="0.25">
      <c r="I238" s="129" t="str">
        <f t="shared" si="6"/>
        <v/>
      </c>
      <c r="J238" s="129" t="str">
        <f t="shared" si="7"/>
        <v/>
      </c>
    </row>
    <row r="239" spans="9:10" x14ac:dyDescent="0.25">
      <c r="I239" s="129" t="str">
        <f t="shared" si="6"/>
        <v/>
      </c>
      <c r="J239" s="129" t="str">
        <f t="shared" si="7"/>
        <v/>
      </c>
    </row>
    <row r="240" spans="9:10" x14ac:dyDescent="0.25">
      <c r="I240" s="129" t="str">
        <f t="shared" si="6"/>
        <v/>
      </c>
      <c r="J240" s="129" t="str">
        <f t="shared" si="7"/>
        <v/>
      </c>
    </row>
    <row r="241" spans="9:10" x14ac:dyDescent="0.25">
      <c r="I241" s="129" t="str">
        <f t="shared" si="6"/>
        <v/>
      </c>
      <c r="J241" s="129" t="str">
        <f t="shared" si="7"/>
        <v/>
      </c>
    </row>
    <row r="242" spans="9:10" x14ac:dyDescent="0.25">
      <c r="I242" s="129" t="str">
        <f t="shared" si="6"/>
        <v/>
      </c>
      <c r="J242" s="129" t="str">
        <f t="shared" si="7"/>
        <v/>
      </c>
    </row>
    <row r="243" spans="9:10" x14ac:dyDescent="0.25">
      <c r="I243" s="129" t="str">
        <f t="shared" si="6"/>
        <v/>
      </c>
      <c r="J243" s="129" t="str">
        <f t="shared" si="7"/>
        <v/>
      </c>
    </row>
    <row r="244" spans="9:10" x14ac:dyDescent="0.25">
      <c r="I244" s="129" t="str">
        <f t="shared" si="6"/>
        <v/>
      </c>
      <c r="J244" s="129" t="str">
        <f t="shared" si="7"/>
        <v/>
      </c>
    </row>
    <row r="245" spans="9:10" x14ac:dyDescent="0.25">
      <c r="I245" s="129" t="str">
        <f t="shared" si="6"/>
        <v/>
      </c>
      <c r="J245" s="129" t="str">
        <f t="shared" si="7"/>
        <v/>
      </c>
    </row>
    <row r="246" spans="9:10" x14ac:dyDescent="0.25">
      <c r="I246" s="129" t="str">
        <f t="shared" si="6"/>
        <v/>
      </c>
      <c r="J246" s="129" t="str">
        <f t="shared" si="7"/>
        <v/>
      </c>
    </row>
    <row r="247" spans="9:10" x14ac:dyDescent="0.25">
      <c r="I247" s="129" t="str">
        <f t="shared" si="6"/>
        <v/>
      </c>
      <c r="J247" s="129" t="str">
        <f t="shared" si="7"/>
        <v/>
      </c>
    </row>
    <row r="248" spans="9:10" x14ac:dyDescent="0.25">
      <c r="I248" s="129" t="str">
        <f t="shared" si="6"/>
        <v/>
      </c>
      <c r="J248" s="129" t="str">
        <f t="shared" si="7"/>
        <v/>
      </c>
    </row>
    <row r="249" spans="9:10" x14ac:dyDescent="0.25">
      <c r="I249" s="129" t="str">
        <f t="shared" si="6"/>
        <v/>
      </c>
      <c r="J249" s="129" t="str">
        <f t="shared" si="7"/>
        <v/>
      </c>
    </row>
    <row r="250" spans="9:10" x14ac:dyDescent="0.25">
      <c r="I250" s="129" t="str">
        <f t="shared" si="6"/>
        <v/>
      </c>
      <c r="J250" s="129" t="str">
        <f t="shared" si="7"/>
        <v/>
      </c>
    </row>
    <row r="251" spans="9:10" x14ac:dyDescent="0.25">
      <c r="I251" s="129" t="str">
        <f t="shared" si="6"/>
        <v/>
      </c>
      <c r="J251" s="129" t="str">
        <f t="shared" si="7"/>
        <v/>
      </c>
    </row>
    <row r="252" spans="9:10" x14ac:dyDescent="0.25">
      <c r="I252" s="129" t="str">
        <f t="shared" si="6"/>
        <v/>
      </c>
      <c r="J252" s="129" t="str">
        <f t="shared" si="7"/>
        <v/>
      </c>
    </row>
    <row r="253" spans="9:10" x14ac:dyDescent="0.25">
      <c r="I253" s="129" t="str">
        <f t="shared" si="6"/>
        <v/>
      </c>
      <c r="J253" s="129" t="str">
        <f t="shared" si="7"/>
        <v/>
      </c>
    </row>
    <row r="254" spans="9:10" x14ac:dyDescent="0.25">
      <c r="I254" s="129" t="str">
        <f t="shared" si="6"/>
        <v/>
      </c>
      <c r="J254" s="129" t="str">
        <f t="shared" si="7"/>
        <v/>
      </c>
    </row>
    <row r="255" spans="9:10" x14ac:dyDescent="0.25">
      <c r="I255" s="129" t="str">
        <f t="shared" si="6"/>
        <v/>
      </c>
      <c r="J255" s="129" t="str">
        <f t="shared" si="7"/>
        <v/>
      </c>
    </row>
    <row r="256" spans="9:10" x14ac:dyDescent="0.25">
      <c r="I256" s="129" t="str">
        <f t="shared" si="6"/>
        <v/>
      </c>
      <c r="J256" s="129" t="str">
        <f t="shared" si="7"/>
        <v/>
      </c>
    </row>
    <row r="257" spans="9:10" x14ac:dyDescent="0.25">
      <c r="I257" s="129" t="str">
        <f t="shared" si="6"/>
        <v/>
      </c>
      <c r="J257" s="129" t="str">
        <f t="shared" si="7"/>
        <v/>
      </c>
    </row>
    <row r="258" spans="9:10" x14ac:dyDescent="0.25">
      <c r="I258" s="129" t="str">
        <f t="shared" si="6"/>
        <v/>
      </c>
      <c r="J258" s="129" t="str">
        <f t="shared" si="7"/>
        <v/>
      </c>
    </row>
    <row r="259" spans="9:10" x14ac:dyDescent="0.25">
      <c r="I259" s="129" t="str">
        <f t="shared" si="6"/>
        <v/>
      </c>
      <c r="J259" s="129" t="str">
        <f t="shared" si="7"/>
        <v/>
      </c>
    </row>
    <row r="260" spans="9:10" x14ac:dyDescent="0.25">
      <c r="I260" s="129" t="str">
        <f t="shared" si="6"/>
        <v/>
      </c>
      <c r="J260" s="129" t="str">
        <f t="shared" si="7"/>
        <v/>
      </c>
    </row>
    <row r="261" spans="9:10" x14ac:dyDescent="0.25">
      <c r="I261" s="129" t="str">
        <f t="shared" si="6"/>
        <v/>
      </c>
      <c r="J261" s="129" t="str">
        <f t="shared" si="7"/>
        <v/>
      </c>
    </row>
    <row r="262" spans="9:10" x14ac:dyDescent="0.25">
      <c r="I262" s="129" t="str">
        <f t="shared" si="6"/>
        <v/>
      </c>
      <c r="J262" s="129" t="str">
        <f t="shared" si="7"/>
        <v/>
      </c>
    </row>
    <row r="263" spans="9:10" x14ac:dyDescent="0.25">
      <c r="I263" s="129" t="str">
        <f t="shared" si="6"/>
        <v/>
      </c>
      <c r="J263" s="129" t="str">
        <f t="shared" si="7"/>
        <v/>
      </c>
    </row>
    <row r="264" spans="9:10" x14ac:dyDescent="0.25">
      <c r="I264" s="129" t="str">
        <f t="shared" si="6"/>
        <v/>
      </c>
      <c r="J264" s="129" t="str">
        <f t="shared" si="7"/>
        <v/>
      </c>
    </row>
    <row r="265" spans="9:10" x14ac:dyDescent="0.25">
      <c r="I265" s="129" t="str">
        <f t="shared" si="6"/>
        <v/>
      </c>
      <c r="J265" s="129" t="str">
        <f t="shared" si="7"/>
        <v/>
      </c>
    </row>
    <row r="266" spans="9:10" x14ac:dyDescent="0.25">
      <c r="I266" s="129" t="str">
        <f t="shared" ref="I266:I316" si="8">+IF(G266&gt;0,H266/G266,"")</f>
        <v/>
      </c>
      <c r="J266" s="129" t="str">
        <f t="shared" ref="J266:J317" si="9">IF(I266="","",IF(I266&lt;=0.5,"Avance bajo",(IF(AND(I266&gt;0.5,I266&lt;=0.75),"Avance medio",IF(AND(I266&gt;0.75,I266&lt;=0.95),"Avance alto",IF(AND(I266&gt;0.95,I266&lt;=1),"Avance sobresaliente",IF(I266&gt;1,"Sobre ejecutado","")))))))</f>
        <v/>
      </c>
    </row>
    <row r="267" spans="9:10" x14ac:dyDescent="0.25">
      <c r="I267" s="129" t="str">
        <f t="shared" si="8"/>
        <v/>
      </c>
      <c r="J267" s="129" t="str">
        <f t="shared" si="9"/>
        <v/>
      </c>
    </row>
    <row r="268" spans="9:10" x14ac:dyDescent="0.25">
      <c r="I268" s="129" t="str">
        <f t="shared" si="8"/>
        <v/>
      </c>
      <c r="J268" s="129" t="str">
        <f t="shared" si="9"/>
        <v/>
      </c>
    </row>
    <row r="269" spans="9:10" x14ac:dyDescent="0.25">
      <c r="I269" s="129" t="str">
        <f t="shared" si="8"/>
        <v/>
      </c>
      <c r="J269" s="129" t="str">
        <f t="shared" si="9"/>
        <v/>
      </c>
    </row>
    <row r="270" spans="9:10" x14ac:dyDescent="0.25">
      <c r="I270" s="129" t="str">
        <f t="shared" si="8"/>
        <v/>
      </c>
      <c r="J270" s="129" t="str">
        <f t="shared" si="9"/>
        <v/>
      </c>
    </row>
    <row r="271" spans="9:10" x14ac:dyDescent="0.25">
      <c r="I271" s="129" t="str">
        <f t="shared" si="8"/>
        <v/>
      </c>
      <c r="J271" s="129" t="str">
        <f t="shared" si="9"/>
        <v/>
      </c>
    </row>
    <row r="272" spans="9:10" x14ac:dyDescent="0.25">
      <c r="I272" s="129" t="str">
        <f t="shared" si="8"/>
        <v/>
      </c>
      <c r="J272" s="129" t="str">
        <f t="shared" si="9"/>
        <v/>
      </c>
    </row>
    <row r="273" spans="9:10" x14ac:dyDescent="0.25">
      <c r="I273" s="129" t="str">
        <f t="shared" si="8"/>
        <v/>
      </c>
      <c r="J273" s="129" t="str">
        <f t="shared" si="9"/>
        <v/>
      </c>
    </row>
    <row r="274" spans="9:10" x14ac:dyDescent="0.25">
      <c r="I274" s="129" t="str">
        <f t="shared" si="8"/>
        <v/>
      </c>
      <c r="J274" s="129" t="str">
        <f t="shared" si="9"/>
        <v/>
      </c>
    </row>
    <row r="275" spans="9:10" x14ac:dyDescent="0.25">
      <c r="I275" s="129" t="str">
        <f t="shared" si="8"/>
        <v/>
      </c>
      <c r="J275" s="129" t="str">
        <f t="shared" si="9"/>
        <v/>
      </c>
    </row>
    <row r="276" spans="9:10" x14ac:dyDescent="0.25">
      <c r="I276" s="129" t="str">
        <f t="shared" si="8"/>
        <v/>
      </c>
      <c r="J276" s="129" t="str">
        <f t="shared" si="9"/>
        <v/>
      </c>
    </row>
    <row r="277" spans="9:10" x14ac:dyDescent="0.25">
      <c r="I277" s="129" t="str">
        <f t="shared" si="8"/>
        <v/>
      </c>
      <c r="J277" s="129" t="str">
        <f t="shared" si="9"/>
        <v/>
      </c>
    </row>
    <row r="278" spans="9:10" x14ac:dyDescent="0.25">
      <c r="I278" s="129" t="str">
        <f t="shared" si="8"/>
        <v/>
      </c>
      <c r="J278" s="129" t="str">
        <f t="shared" si="9"/>
        <v/>
      </c>
    </row>
    <row r="279" spans="9:10" x14ac:dyDescent="0.25">
      <c r="I279" s="129" t="str">
        <f t="shared" si="8"/>
        <v/>
      </c>
      <c r="J279" s="129" t="str">
        <f t="shared" si="9"/>
        <v/>
      </c>
    </row>
    <row r="280" spans="9:10" x14ac:dyDescent="0.25">
      <c r="I280" s="129" t="str">
        <f t="shared" si="8"/>
        <v/>
      </c>
      <c r="J280" s="129" t="str">
        <f t="shared" si="9"/>
        <v/>
      </c>
    </row>
    <row r="281" spans="9:10" x14ac:dyDescent="0.25">
      <c r="I281" s="129" t="str">
        <f t="shared" si="8"/>
        <v/>
      </c>
      <c r="J281" s="129" t="str">
        <f t="shared" si="9"/>
        <v/>
      </c>
    </row>
    <row r="282" spans="9:10" x14ac:dyDescent="0.25">
      <c r="I282" s="129" t="str">
        <f t="shared" si="8"/>
        <v/>
      </c>
      <c r="J282" s="129" t="str">
        <f t="shared" si="9"/>
        <v/>
      </c>
    </row>
    <row r="283" spans="9:10" x14ac:dyDescent="0.25">
      <c r="I283" s="129" t="str">
        <f t="shared" si="8"/>
        <v/>
      </c>
      <c r="J283" s="129" t="str">
        <f t="shared" si="9"/>
        <v/>
      </c>
    </row>
    <row r="284" spans="9:10" x14ac:dyDescent="0.25">
      <c r="I284" s="129" t="str">
        <f t="shared" si="8"/>
        <v/>
      </c>
      <c r="J284" s="129" t="str">
        <f t="shared" si="9"/>
        <v/>
      </c>
    </row>
    <row r="285" spans="9:10" x14ac:dyDescent="0.25">
      <c r="I285" s="129" t="str">
        <f t="shared" si="8"/>
        <v/>
      </c>
      <c r="J285" s="129" t="str">
        <f t="shared" si="9"/>
        <v/>
      </c>
    </row>
    <row r="286" spans="9:10" x14ac:dyDescent="0.25">
      <c r="I286" s="129" t="str">
        <f t="shared" si="8"/>
        <v/>
      </c>
      <c r="J286" s="129" t="str">
        <f t="shared" si="9"/>
        <v/>
      </c>
    </row>
    <row r="287" spans="9:10" x14ac:dyDescent="0.25">
      <c r="I287" s="129" t="str">
        <f t="shared" si="8"/>
        <v/>
      </c>
      <c r="J287" s="129" t="str">
        <f t="shared" si="9"/>
        <v/>
      </c>
    </row>
    <row r="288" spans="9:10" x14ac:dyDescent="0.25">
      <c r="I288" s="129" t="str">
        <f t="shared" si="8"/>
        <v/>
      </c>
      <c r="J288" s="129" t="str">
        <f t="shared" si="9"/>
        <v/>
      </c>
    </row>
    <row r="289" spans="9:10" x14ac:dyDescent="0.25">
      <c r="I289" s="129" t="str">
        <f t="shared" si="8"/>
        <v/>
      </c>
      <c r="J289" s="129" t="str">
        <f t="shared" si="9"/>
        <v/>
      </c>
    </row>
    <row r="290" spans="9:10" x14ac:dyDescent="0.25">
      <c r="I290" s="129" t="str">
        <f t="shared" si="8"/>
        <v/>
      </c>
      <c r="J290" s="129" t="str">
        <f t="shared" si="9"/>
        <v/>
      </c>
    </row>
    <row r="291" spans="9:10" x14ac:dyDescent="0.25">
      <c r="I291" s="129" t="str">
        <f t="shared" si="8"/>
        <v/>
      </c>
      <c r="J291" s="129" t="str">
        <f t="shared" si="9"/>
        <v/>
      </c>
    </row>
    <row r="292" spans="9:10" x14ac:dyDescent="0.25">
      <c r="I292" s="129" t="str">
        <f t="shared" si="8"/>
        <v/>
      </c>
      <c r="J292" s="129" t="str">
        <f t="shared" si="9"/>
        <v/>
      </c>
    </row>
    <row r="293" spans="9:10" x14ac:dyDescent="0.25">
      <c r="I293" s="129" t="str">
        <f t="shared" si="8"/>
        <v/>
      </c>
      <c r="J293" s="129" t="str">
        <f t="shared" si="9"/>
        <v/>
      </c>
    </row>
    <row r="294" spans="9:10" x14ac:dyDescent="0.25">
      <c r="I294" s="129" t="str">
        <f t="shared" si="8"/>
        <v/>
      </c>
      <c r="J294" s="129" t="str">
        <f t="shared" si="9"/>
        <v/>
      </c>
    </row>
    <row r="295" spans="9:10" x14ac:dyDescent="0.25">
      <c r="I295" s="129" t="str">
        <f t="shared" si="8"/>
        <v/>
      </c>
      <c r="J295" s="129" t="str">
        <f t="shared" si="9"/>
        <v/>
      </c>
    </row>
    <row r="296" spans="9:10" x14ac:dyDescent="0.25">
      <c r="I296" s="129" t="str">
        <f t="shared" si="8"/>
        <v/>
      </c>
      <c r="J296" s="129" t="str">
        <f t="shared" si="9"/>
        <v/>
      </c>
    </row>
    <row r="297" spans="9:10" x14ac:dyDescent="0.25">
      <c r="I297" s="129" t="str">
        <f t="shared" si="8"/>
        <v/>
      </c>
      <c r="J297" s="129" t="str">
        <f t="shared" si="9"/>
        <v/>
      </c>
    </row>
    <row r="298" spans="9:10" x14ac:dyDescent="0.25">
      <c r="I298" s="129" t="str">
        <f t="shared" si="8"/>
        <v/>
      </c>
      <c r="J298" s="129" t="str">
        <f t="shared" si="9"/>
        <v/>
      </c>
    </row>
    <row r="299" spans="9:10" x14ac:dyDescent="0.25">
      <c r="I299" s="129" t="str">
        <f t="shared" si="8"/>
        <v/>
      </c>
      <c r="J299" s="129" t="str">
        <f t="shared" si="9"/>
        <v/>
      </c>
    </row>
    <row r="300" spans="9:10" x14ac:dyDescent="0.25">
      <c r="I300" s="129" t="str">
        <f t="shared" si="8"/>
        <v/>
      </c>
      <c r="J300" s="129" t="str">
        <f t="shared" si="9"/>
        <v/>
      </c>
    </row>
    <row r="301" spans="9:10" x14ac:dyDescent="0.25">
      <c r="I301" s="129" t="str">
        <f t="shared" si="8"/>
        <v/>
      </c>
      <c r="J301" s="129" t="str">
        <f t="shared" si="9"/>
        <v/>
      </c>
    </row>
    <row r="302" spans="9:10" x14ac:dyDescent="0.25">
      <c r="I302" s="129" t="str">
        <f t="shared" si="8"/>
        <v/>
      </c>
      <c r="J302" s="129" t="str">
        <f t="shared" si="9"/>
        <v/>
      </c>
    </row>
    <row r="303" spans="9:10" x14ac:dyDescent="0.25">
      <c r="I303" s="129" t="str">
        <f t="shared" si="8"/>
        <v/>
      </c>
      <c r="J303" s="129" t="str">
        <f t="shared" si="9"/>
        <v/>
      </c>
    </row>
    <row r="304" spans="9:10" x14ac:dyDescent="0.25">
      <c r="I304" s="129" t="str">
        <f t="shared" si="8"/>
        <v/>
      </c>
      <c r="J304" s="129" t="str">
        <f t="shared" si="9"/>
        <v/>
      </c>
    </row>
    <row r="305" spans="9:10" x14ac:dyDescent="0.25">
      <c r="I305" s="129" t="str">
        <f t="shared" si="8"/>
        <v/>
      </c>
      <c r="J305" s="129" t="str">
        <f t="shared" si="9"/>
        <v/>
      </c>
    </row>
    <row r="306" spans="9:10" x14ac:dyDescent="0.25">
      <c r="I306" s="129" t="str">
        <f t="shared" si="8"/>
        <v/>
      </c>
      <c r="J306" s="129" t="str">
        <f t="shared" si="9"/>
        <v/>
      </c>
    </row>
    <row r="307" spans="9:10" x14ac:dyDescent="0.25">
      <c r="I307" s="129" t="str">
        <f t="shared" si="8"/>
        <v/>
      </c>
      <c r="J307" s="129" t="str">
        <f t="shared" si="9"/>
        <v/>
      </c>
    </row>
    <row r="308" spans="9:10" x14ac:dyDescent="0.25">
      <c r="I308" s="129" t="str">
        <f t="shared" si="8"/>
        <v/>
      </c>
      <c r="J308" s="129" t="str">
        <f t="shared" si="9"/>
        <v/>
      </c>
    </row>
    <row r="309" spans="9:10" x14ac:dyDescent="0.25">
      <c r="I309" s="129" t="str">
        <f t="shared" si="8"/>
        <v/>
      </c>
      <c r="J309" s="129" t="str">
        <f t="shared" si="9"/>
        <v/>
      </c>
    </row>
    <row r="310" spans="9:10" x14ac:dyDescent="0.25">
      <c r="I310" s="129" t="str">
        <f t="shared" si="8"/>
        <v/>
      </c>
      <c r="J310" s="129" t="str">
        <f t="shared" si="9"/>
        <v/>
      </c>
    </row>
    <row r="311" spans="9:10" x14ac:dyDescent="0.25">
      <c r="I311" s="129" t="str">
        <f t="shared" si="8"/>
        <v/>
      </c>
      <c r="J311" s="129" t="str">
        <f t="shared" si="9"/>
        <v/>
      </c>
    </row>
    <row r="312" spans="9:10" x14ac:dyDescent="0.25">
      <c r="I312" s="129" t="str">
        <f t="shared" si="8"/>
        <v/>
      </c>
      <c r="J312" s="129" t="str">
        <f t="shared" si="9"/>
        <v/>
      </c>
    </row>
    <row r="313" spans="9:10" x14ac:dyDescent="0.25">
      <c r="I313" s="129" t="str">
        <f t="shared" si="8"/>
        <v/>
      </c>
      <c r="J313" s="129" t="str">
        <f t="shared" si="9"/>
        <v/>
      </c>
    </row>
    <row r="314" spans="9:10" x14ac:dyDescent="0.25">
      <c r="I314" s="129" t="str">
        <f t="shared" si="8"/>
        <v/>
      </c>
      <c r="J314" s="129" t="str">
        <f t="shared" si="9"/>
        <v/>
      </c>
    </row>
    <row r="315" spans="9:10" x14ac:dyDescent="0.25">
      <c r="I315" s="129" t="str">
        <f t="shared" si="8"/>
        <v/>
      </c>
      <c r="J315" s="129" t="str">
        <f t="shared" si="9"/>
        <v/>
      </c>
    </row>
    <row r="316" spans="9:10" x14ac:dyDescent="0.25">
      <c r="I316" s="129" t="str">
        <f t="shared" si="8"/>
        <v/>
      </c>
      <c r="J316" s="129" t="str">
        <f t="shared" si="9"/>
        <v/>
      </c>
    </row>
    <row r="317" spans="9:10" x14ac:dyDescent="0.25">
      <c r="I317" s="122" t="str">
        <f t="shared" ref="I317:I380" si="10">+IF(F317&gt;0,H317/F317,"")</f>
        <v/>
      </c>
      <c r="J317" s="129" t="str">
        <f t="shared" si="9"/>
        <v/>
      </c>
    </row>
    <row r="318" spans="9:10" x14ac:dyDescent="0.25">
      <c r="I318" s="122" t="str">
        <f t="shared" si="10"/>
        <v/>
      </c>
      <c r="J318" s="124"/>
    </row>
    <row r="319" spans="9:10" x14ac:dyDescent="0.25">
      <c r="I319" s="122" t="str">
        <f t="shared" si="10"/>
        <v/>
      </c>
      <c r="J319" s="124"/>
    </row>
    <row r="320" spans="9:10" x14ac:dyDescent="0.25">
      <c r="I320" s="122" t="str">
        <f t="shared" si="10"/>
        <v/>
      </c>
      <c r="J320" s="124"/>
    </row>
    <row r="321" spans="9:10" x14ac:dyDescent="0.25">
      <c r="I321" s="122" t="str">
        <f t="shared" si="10"/>
        <v/>
      </c>
      <c r="J321" s="124"/>
    </row>
    <row r="322" spans="9:10" x14ac:dyDescent="0.25">
      <c r="I322" s="122" t="str">
        <f t="shared" si="10"/>
        <v/>
      </c>
      <c r="J322" s="124"/>
    </row>
    <row r="323" spans="9:10" x14ac:dyDescent="0.25">
      <c r="I323" s="122" t="str">
        <f t="shared" si="10"/>
        <v/>
      </c>
      <c r="J323" s="124"/>
    </row>
    <row r="324" spans="9:10" x14ac:dyDescent="0.25">
      <c r="I324" s="122" t="str">
        <f t="shared" si="10"/>
        <v/>
      </c>
      <c r="J324" s="124"/>
    </row>
    <row r="325" spans="9:10" x14ac:dyDescent="0.25">
      <c r="I325" s="122" t="str">
        <f t="shared" si="10"/>
        <v/>
      </c>
      <c r="J325" s="124"/>
    </row>
    <row r="326" spans="9:10" x14ac:dyDescent="0.25">
      <c r="I326" s="122" t="str">
        <f t="shared" si="10"/>
        <v/>
      </c>
      <c r="J326" s="124"/>
    </row>
    <row r="327" spans="9:10" x14ac:dyDescent="0.25">
      <c r="I327" s="122" t="str">
        <f t="shared" si="10"/>
        <v/>
      </c>
      <c r="J327" s="124"/>
    </row>
    <row r="328" spans="9:10" x14ac:dyDescent="0.25">
      <c r="I328" s="122" t="str">
        <f t="shared" si="10"/>
        <v/>
      </c>
      <c r="J328" s="124"/>
    </row>
    <row r="329" spans="9:10" x14ac:dyDescent="0.25">
      <c r="I329" s="122" t="str">
        <f t="shared" si="10"/>
        <v/>
      </c>
      <c r="J329" s="124"/>
    </row>
    <row r="330" spans="9:10" x14ac:dyDescent="0.25">
      <c r="I330" s="122" t="str">
        <f t="shared" si="10"/>
        <v/>
      </c>
      <c r="J330" s="124"/>
    </row>
    <row r="331" spans="9:10" x14ac:dyDescent="0.25">
      <c r="I331" s="122" t="str">
        <f t="shared" si="10"/>
        <v/>
      </c>
      <c r="J331" s="124"/>
    </row>
    <row r="332" spans="9:10" x14ac:dyDescent="0.25">
      <c r="I332" s="122" t="str">
        <f t="shared" si="10"/>
        <v/>
      </c>
      <c r="J332" s="124"/>
    </row>
    <row r="333" spans="9:10" x14ac:dyDescent="0.25">
      <c r="I333" s="122" t="str">
        <f t="shared" si="10"/>
        <v/>
      </c>
      <c r="J333" s="124"/>
    </row>
    <row r="334" spans="9:10" x14ac:dyDescent="0.25">
      <c r="I334" s="122" t="str">
        <f t="shared" si="10"/>
        <v/>
      </c>
      <c r="J334" s="124"/>
    </row>
    <row r="335" spans="9:10" x14ac:dyDescent="0.25">
      <c r="I335" s="122" t="str">
        <f t="shared" si="10"/>
        <v/>
      </c>
      <c r="J335" s="124"/>
    </row>
    <row r="336" spans="9:10" x14ac:dyDescent="0.25">
      <c r="I336" s="122" t="str">
        <f t="shared" si="10"/>
        <v/>
      </c>
      <c r="J336" s="124"/>
    </row>
    <row r="337" spans="9:10" x14ac:dyDescent="0.25">
      <c r="I337" s="122" t="str">
        <f t="shared" si="10"/>
        <v/>
      </c>
      <c r="J337" s="124"/>
    </row>
    <row r="338" spans="9:10" x14ac:dyDescent="0.25">
      <c r="I338" s="122" t="str">
        <f t="shared" si="10"/>
        <v/>
      </c>
      <c r="J338" s="124"/>
    </row>
    <row r="339" spans="9:10" x14ac:dyDescent="0.25">
      <c r="I339" s="122" t="str">
        <f t="shared" si="10"/>
        <v/>
      </c>
      <c r="J339" s="124"/>
    </row>
    <row r="340" spans="9:10" x14ac:dyDescent="0.25">
      <c r="I340" s="122" t="str">
        <f t="shared" si="10"/>
        <v/>
      </c>
      <c r="J340" s="124"/>
    </row>
    <row r="341" spans="9:10" x14ac:dyDescent="0.25">
      <c r="I341" s="122" t="str">
        <f t="shared" si="10"/>
        <v/>
      </c>
      <c r="J341" s="124"/>
    </row>
    <row r="342" spans="9:10" x14ac:dyDescent="0.25">
      <c r="I342" s="122" t="str">
        <f t="shared" si="10"/>
        <v/>
      </c>
      <c r="J342" s="124"/>
    </row>
    <row r="343" spans="9:10" x14ac:dyDescent="0.25">
      <c r="I343" s="122" t="str">
        <f t="shared" si="10"/>
        <v/>
      </c>
      <c r="J343" s="124"/>
    </row>
    <row r="344" spans="9:10" x14ac:dyDescent="0.25">
      <c r="I344" s="122" t="str">
        <f t="shared" si="10"/>
        <v/>
      </c>
      <c r="J344" s="124"/>
    </row>
    <row r="345" spans="9:10" x14ac:dyDescent="0.25">
      <c r="I345" s="122" t="str">
        <f t="shared" si="10"/>
        <v/>
      </c>
      <c r="J345" s="124"/>
    </row>
    <row r="346" spans="9:10" x14ac:dyDescent="0.25">
      <c r="I346" s="122" t="str">
        <f t="shared" si="10"/>
        <v/>
      </c>
      <c r="J346" s="124"/>
    </row>
    <row r="347" spans="9:10" x14ac:dyDescent="0.25">
      <c r="I347" s="122" t="str">
        <f t="shared" si="10"/>
        <v/>
      </c>
      <c r="J347" s="124"/>
    </row>
    <row r="348" spans="9:10" x14ac:dyDescent="0.25">
      <c r="I348" s="122" t="str">
        <f t="shared" si="10"/>
        <v/>
      </c>
      <c r="J348" s="124"/>
    </row>
    <row r="349" spans="9:10" x14ac:dyDescent="0.25">
      <c r="I349" s="122" t="str">
        <f t="shared" si="10"/>
        <v/>
      </c>
      <c r="J349" s="124"/>
    </row>
    <row r="350" spans="9:10" x14ac:dyDescent="0.25">
      <c r="I350" s="122" t="str">
        <f t="shared" si="10"/>
        <v/>
      </c>
      <c r="J350" s="124"/>
    </row>
    <row r="351" spans="9:10" x14ac:dyDescent="0.25">
      <c r="I351" s="122" t="str">
        <f t="shared" si="10"/>
        <v/>
      </c>
      <c r="J351" s="124"/>
    </row>
    <row r="352" spans="9:10" x14ac:dyDescent="0.25">
      <c r="I352" s="122" t="str">
        <f t="shared" si="10"/>
        <v/>
      </c>
      <c r="J352" s="124"/>
    </row>
    <row r="353" spans="9:10" x14ac:dyDescent="0.25">
      <c r="I353" s="122" t="str">
        <f t="shared" si="10"/>
        <v/>
      </c>
      <c r="J353" s="124"/>
    </row>
    <row r="354" spans="9:10" x14ac:dyDescent="0.25">
      <c r="I354" s="122" t="str">
        <f t="shared" si="10"/>
        <v/>
      </c>
      <c r="J354" s="124"/>
    </row>
    <row r="355" spans="9:10" x14ac:dyDescent="0.25">
      <c r="I355" s="122" t="str">
        <f t="shared" si="10"/>
        <v/>
      </c>
      <c r="J355" s="124"/>
    </row>
    <row r="356" spans="9:10" x14ac:dyDescent="0.25">
      <c r="I356" s="122" t="str">
        <f t="shared" si="10"/>
        <v/>
      </c>
      <c r="J356" s="124"/>
    </row>
    <row r="357" spans="9:10" x14ac:dyDescent="0.25">
      <c r="I357" s="122" t="str">
        <f t="shared" si="10"/>
        <v/>
      </c>
      <c r="J357" s="124"/>
    </row>
    <row r="358" spans="9:10" x14ac:dyDescent="0.25">
      <c r="I358" s="122" t="str">
        <f t="shared" si="10"/>
        <v/>
      </c>
      <c r="J358" s="124"/>
    </row>
    <row r="359" spans="9:10" x14ac:dyDescent="0.25">
      <c r="I359" s="122" t="str">
        <f t="shared" si="10"/>
        <v/>
      </c>
      <c r="J359" s="124"/>
    </row>
    <row r="360" spans="9:10" x14ac:dyDescent="0.25">
      <c r="I360" s="122" t="str">
        <f t="shared" si="10"/>
        <v/>
      </c>
      <c r="J360" s="124"/>
    </row>
    <row r="361" spans="9:10" x14ac:dyDescent="0.25">
      <c r="I361" s="122" t="str">
        <f t="shared" si="10"/>
        <v/>
      </c>
      <c r="J361" s="124"/>
    </row>
    <row r="362" spans="9:10" x14ac:dyDescent="0.25">
      <c r="I362" s="122" t="str">
        <f t="shared" si="10"/>
        <v/>
      </c>
      <c r="J362" s="124"/>
    </row>
    <row r="363" spans="9:10" x14ac:dyDescent="0.25">
      <c r="I363" s="122" t="str">
        <f t="shared" si="10"/>
        <v/>
      </c>
      <c r="J363" s="124"/>
    </row>
    <row r="364" spans="9:10" x14ac:dyDescent="0.25">
      <c r="I364" s="122" t="str">
        <f t="shared" si="10"/>
        <v/>
      </c>
      <c r="J364" s="124"/>
    </row>
    <row r="365" spans="9:10" x14ac:dyDescent="0.25">
      <c r="I365" s="122" t="str">
        <f t="shared" si="10"/>
        <v/>
      </c>
      <c r="J365" s="124"/>
    </row>
    <row r="366" spans="9:10" x14ac:dyDescent="0.25">
      <c r="I366" s="122" t="str">
        <f t="shared" si="10"/>
        <v/>
      </c>
      <c r="J366" s="124"/>
    </row>
    <row r="367" spans="9:10" x14ac:dyDescent="0.25">
      <c r="I367" s="122" t="str">
        <f t="shared" si="10"/>
        <v/>
      </c>
      <c r="J367" s="124"/>
    </row>
    <row r="368" spans="9:10" x14ac:dyDescent="0.25">
      <c r="I368" s="122" t="str">
        <f t="shared" si="10"/>
        <v/>
      </c>
      <c r="J368" s="124"/>
    </row>
    <row r="369" spans="9:10" x14ac:dyDescent="0.25">
      <c r="I369" s="122" t="str">
        <f t="shared" si="10"/>
        <v/>
      </c>
      <c r="J369" s="124"/>
    </row>
    <row r="370" spans="9:10" x14ac:dyDescent="0.25">
      <c r="I370" s="122" t="str">
        <f t="shared" si="10"/>
        <v/>
      </c>
      <c r="J370" s="124"/>
    </row>
    <row r="371" spans="9:10" x14ac:dyDescent="0.25">
      <c r="I371" s="122" t="str">
        <f t="shared" si="10"/>
        <v/>
      </c>
      <c r="J371" s="124"/>
    </row>
    <row r="372" spans="9:10" x14ac:dyDescent="0.25">
      <c r="I372" s="122" t="str">
        <f t="shared" si="10"/>
        <v/>
      </c>
      <c r="J372" s="124"/>
    </row>
    <row r="373" spans="9:10" x14ac:dyDescent="0.25">
      <c r="I373" s="122" t="str">
        <f t="shared" si="10"/>
        <v/>
      </c>
      <c r="J373" s="124"/>
    </row>
    <row r="374" spans="9:10" x14ac:dyDescent="0.25">
      <c r="I374" s="122" t="str">
        <f t="shared" si="10"/>
        <v/>
      </c>
      <c r="J374" s="124"/>
    </row>
    <row r="375" spans="9:10" x14ac:dyDescent="0.25">
      <c r="I375" s="122" t="str">
        <f t="shared" si="10"/>
        <v/>
      </c>
      <c r="J375" s="124"/>
    </row>
    <row r="376" spans="9:10" x14ac:dyDescent="0.25">
      <c r="I376" s="122" t="str">
        <f t="shared" si="10"/>
        <v/>
      </c>
      <c r="J376" s="124"/>
    </row>
    <row r="377" spans="9:10" x14ac:dyDescent="0.25">
      <c r="I377" s="122" t="str">
        <f t="shared" si="10"/>
        <v/>
      </c>
      <c r="J377" s="124"/>
    </row>
    <row r="378" spans="9:10" x14ac:dyDescent="0.25">
      <c r="I378" s="122" t="str">
        <f t="shared" si="10"/>
        <v/>
      </c>
      <c r="J378" s="124"/>
    </row>
    <row r="379" spans="9:10" x14ac:dyDescent="0.25">
      <c r="I379" s="122" t="str">
        <f t="shared" si="10"/>
        <v/>
      </c>
      <c r="J379" s="124"/>
    </row>
    <row r="380" spans="9:10" x14ac:dyDescent="0.25">
      <c r="I380" s="122" t="str">
        <f t="shared" si="10"/>
        <v/>
      </c>
      <c r="J380" s="124"/>
    </row>
    <row r="381" spans="9:10" x14ac:dyDescent="0.25">
      <c r="I381" s="122" t="str">
        <f t="shared" ref="I381:I414" si="11">+IF(F381&gt;0,H381/F381,"")</f>
        <v/>
      </c>
      <c r="J381" s="124"/>
    </row>
    <row r="382" spans="9:10" x14ac:dyDescent="0.25">
      <c r="I382" s="122" t="str">
        <f t="shared" si="11"/>
        <v/>
      </c>
      <c r="J382" s="124"/>
    </row>
    <row r="383" spans="9:10" x14ac:dyDescent="0.25">
      <c r="I383" s="122" t="str">
        <f t="shared" si="11"/>
        <v/>
      </c>
      <c r="J383" s="124"/>
    </row>
    <row r="384" spans="9:10" x14ac:dyDescent="0.25">
      <c r="I384" s="122" t="str">
        <f t="shared" si="11"/>
        <v/>
      </c>
      <c r="J384" s="124"/>
    </row>
    <row r="385" spans="9:10" x14ac:dyDescent="0.25">
      <c r="I385" s="122" t="str">
        <f t="shared" si="11"/>
        <v/>
      </c>
      <c r="J385" s="124"/>
    </row>
    <row r="386" spans="9:10" x14ac:dyDescent="0.25">
      <c r="I386" s="122" t="str">
        <f t="shared" si="11"/>
        <v/>
      </c>
      <c r="J386" s="124"/>
    </row>
    <row r="387" spans="9:10" x14ac:dyDescent="0.25">
      <c r="I387" s="122" t="str">
        <f t="shared" si="11"/>
        <v/>
      </c>
      <c r="J387" s="124"/>
    </row>
    <row r="388" spans="9:10" x14ac:dyDescent="0.25">
      <c r="I388" s="122" t="str">
        <f t="shared" si="11"/>
        <v/>
      </c>
      <c r="J388" s="124"/>
    </row>
    <row r="389" spans="9:10" x14ac:dyDescent="0.25">
      <c r="I389" s="122" t="str">
        <f t="shared" si="11"/>
        <v/>
      </c>
      <c r="J389" s="124"/>
    </row>
    <row r="390" spans="9:10" x14ac:dyDescent="0.25">
      <c r="I390" s="122" t="str">
        <f t="shared" si="11"/>
        <v/>
      </c>
      <c r="J390" s="124"/>
    </row>
    <row r="391" spans="9:10" x14ac:dyDescent="0.25">
      <c r="I391" s="122" t="str">
        <f t="shared" si="11"/>
        <v/>
      </c>
      <c r="J391" s="124"/>
    </row>
    <row r="392" spans="9:10" x14ac:dyDescent="0.25">
      <c r="I392" s="122" t="str">
        <f t="shared" si="11"/>
        <v/>
      </c>
      <c r="J392" s="124"/>
    </row>
    <row r="393" spans="9:10" x14ac:dyDescent="0.25">
      <c r="I393" s="122" t="str">
        <f t="shared" si="11"/>
        <v/>
      </c>
      <c r="J393" s="124"/>
    </row>
    <row r="394" spans="9:10" x14ac:dyDescent="0.25">
      <c r="I394" s="122" t="str">
        <f t="shared" si="11"/>
        <v/>
      </c>
      <c r="J394" s="124"/>
    </row>
    <row r="395" spans="9:10" x14ac:dyDescent="0.25">
      <c r="I395" s="122" t="str">
        <f t="shared" si="11"/>
        <v/>
      </c>
      <c r="J395" s="124"/>
    </row>
    <row r="396" spans="9:10" x14ac:dyDescent="0.25">
      <c r="I396" s="122" t="str">
        <f t="shared" si="11"/>
        <v/>
      </c>
      <c r="J396" s="124"/>
    </row>
    <row r="397" spans="9:10" x14ac:dyDescent="0.25">
      <c r="I397" s="122" t="str">
        <f t="shared" si="11"/>
        <v/>
      </c>
      <c r="J397" s="124"/>
    </row>
    <row r="398" spans="9:10" x14ac:dyDescent="0.25">
      <c r="I398" s="122" t="str">
        <f t="shared" si="11"/>
        <v/>
      </c>
      <c r="J398" s="124"/>
    </row>
    <row r="399" spans="9:10" x14ac:dyDescent="0.25">
      <c r="I399" s="122" t="str">
        <f t="shared" si="11"/>
        <v/>
      </c>
      <c r="J399" s="124"/>
    </row>
    <row r="400" spans="9:10" x14ac:dyDescent="0.25">
      <c r="I400" s="122" t="str">
        <f t="shared" si="11"/>
        <v/>
      </c>
      <c r="J400" s="124"/>
    </row>
    <row r="401" spans="9:10" x14ac:dyDescent="0.25">
      <c r="I401" s="122" t="str">
        <f t="shared" si="11"/>
        <v/>
      </c>
      <c r="J401" s="124"/>
    </row>
    <row r="402" spans="9:10" x14ac:dyDescent="0.25">
      <c r="I402" s="122" t="str">
        <f t="shared" si="11"/>
        <v/>
      </c>
      <c r="J402" s="124"/>
    </row>
    <row r="403" spans="9:10" x14ac:dyDescent="0.25">
      <c r="I403" s="122" t="str">
        <f t="shared" si="11"/>
        <v/>
      </c>
      <c r="J403" s="124"/>
    </row>
    <row r="404" spans="9:10" x14ac:dyDescent="0.25">
      <c r="I404" s="122" t="str">
        <f t="shared" si="11"/>
        <v/>
      </c>
      <c r="J404" s="124"/>
    </row>
    <row r="405" spans="9:10" x14ac:dyDescent="0.25">
      <c r="I405" s="122" t="str">
        <f t="shared" si="11"/>
        <v/>
      </c>
      <c r="J405" s="124"/>
    </row>
    <row r="406" spans="9:10" x14ac:dyDescent="0.25">
      <c r="I406" s="122" t="str">
        <f t="shared" si="11"/>
        <v/>
      </c>
      <c r="J406" s="124"/>
    </row>
    <row r="407" spans="9:10" x14ac:dyDescent="0.25">
      <c r="I407" s="122" t="str">
        <f t="shared" si="11"/>
        <v/>
      </c>
      <c r="J407" s="124"/>
    </row>
    <row r="408" spans="9:10" x14ac:dyDescent="0.25">
      <c r="I408" s="122" t="str">
        <f t="shared" si="11"/>
        <v/>
      </c>
      <c r="J408" s="124"/>
    </row>
    <row r="409" spans="9:10" x14ac:dyDescent="0.25">
      <c r="I409" s="122" t="str">
        <f t="shared" si="11"/>
        <v/>
      </c>
      <c r="J409" s="124"/>
    </row>
    <row r="410" spans="9:10" x14ac:dyDescent="0.25">
      <c r="I410" s="122" t="str">
        <f t="shared" si="11"/>
        <v/>
      </c>
      <c r="J410" s="124"/>
    </row>
    <row r="411" spans="9:10" x14ac:dyDescent="0.25">
      <c r="I411" s="122" t="str">
        <f t="shared" si="11"/>
        <v/>
      </c>
      <c r="J411" s="124"/>
    </row>
    <row r="412" spans="9:10" x14ac:dyDescent="0.25">
      <c r="I412" s="122" t="str">
        <f t="shared" si="11"/>
        <v/>
      </c>
      <c r="J412" s="124"/>
    </row>
    <row r="413" spans="9:10" x14ac:dyDescent="0.25">
      <c r="I413" s="122" t="str">
        <f t="shared" si="11"/>
        <v/>
      </c>
      <c r="J413" s="124"/>
    </row>
    <row r="414" spans="9:10" x14ac:dyDescent="0.25">
      <c r="I414" s="122" t="str">
        <f t="shared" si="11"/>
        <v/>
      </c>
      <c r="J414" s="124"/>
    </row>
  </sheetData>
  <mergeCells count="12">
    <mergeCell ref="A1:A4"/>
    <mergeCell ref="I1:J1"/>
    <mergeCell ref="I2:J2"/>
    <mergeCell ref="I3:J3"/>
    <mergeCell ref="I4:J4"/>
    <mergeCell ref="I7:I8"/>
    <mergeCell ref="J7:J8"/>
    <mergeCell ref="B1:D4"/>
    <mergeCell ref="E1:F1"/>
    <mergeCell ref="E2:F2"/>
    <mergeCell ref="E3:F3"/>
    <mergeCell ref="E4:F4"/>
  </mergeCells>
  <conditionalFormatting sqref="J9:J317">
    <cfRule type="containsText" dxfId="975" priority="1" operator="containsText" text="Avance sobresaliente">
      <formula>NOT(ISERROR(SEARCH("Avance sobresaliente",J9)))</formula>
    </cfRule>
    <cfRule type="containsText" dxfId="974" priority="2" operator="containsText" text="Avance alto">
      <formula>NOT(ISERROR(SEARCH("Avance alto",J9)))</formula>
    </cfRule>
    <cfRule type="containsText" dxfId="973" priority="3" operator="containsText" text="Avance medio">
      <formula>NOT(ISERROR(SEARCH("Avance medio",J9)))</formula>
    </cfRule>
    <cfRule type="containsText" dxfId="972" priority="4" operator="containsText" text="Avance Bajo">
      <formula>NOT(ISERROR(SEARCH("Avance Bajo",J9)))</formula>
    </cfRule>
  </conditionalFormatting>
  <pageMargins left="0.7" right="0.7" top="0.75" bottom="0.75" header="0.3" footer="0.3"/>
  <pageSetup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19457" r:id="rId5" name="Button 1">
              <controlPr defaultSize="0" print="0" autoFill="0" autoPict="0" macro="[0]!AvanceDep">
                <anchor moveWithCells="1" sizeWithCells="1">
                  <from>
                    <xdr:col>0</xdr:col>
                    <xdr:colOff>28575</xdr:colOff>
                    <xdr:row>4</xdr:row>
                    <xdr:rowOff>123825</xdr:rowOff>
                  </from>
                  <to>
                    <xdr:col>1</xdr:col>
                    <xdr:colOff>152400</xdr:colOff>
                    <xdr:row>5</xdr:row>
                    <xdr:rowOff>247650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108D5-7D3B-44DE-9CE6-571AD27CEB57}">
  <sheetPr codeName="Hoja1"/>
  <dimension ref="A1:S414"/>
  <sheetViews>
    <sheetView showGridLines="0" tabSelected="1" zoomScale="55" zoomScaleNormal="55" workbookViewId="0">
      <selection activeCell="J18" sqref="J18"/>
    </sheetView>
  </sheetViews>
  <sheetFormatPr baseColWidth="10" defaultColWidth="11.42578125" defaultRowHeight="15" x14ac:dyDescent="0.25"/>
  <cols>
    <col min="1" max="1" width="31.5703125" style="7" customWidth="1"/>
    <col min="2" max="2" width="35.5703125" style="7" customWidth="1"/>
    <col min="3" max="3" width="48.42578125" style="7" customWidth="1"/>
    <col min="4" max="4" width="32.7109375" style="76" customWidth="1"/>
    <col min="5" max="5" width="10.7109375" style="76" customWidth="1"/>
    <col min="6" max="6" width="11.42578125" style="75" customWidth="1"/>
    <col min="7" max="7" width="11.42578125" style="75" hidden="1" customWidth="1"/>
    <col min="8" max="8" width="11.42578125" style="7" hidden="1" customWidth="1"/>
    <col min="9" max="9" width="14" style="78" customWidth="1"/>
    <col min="10" max="10" width="21.28515625" style="7" customWidth="1"/>
    <col min="11" max="16384" width="11.42578125" style="7"/>
  </cols>
  <sheetData>
    <row r="1" spans="1:19" x14ac:dyDescent="0.25">
      <c r="A1" s="262"/>
      <c r="B1" s="260" t="s">
        <v>1070</v>
      </c>
      <c r="C1" s="260"/>
      <c r="D1" s="260"/>
      <c r="E1" s="267" t="s">
        <v>169</v>
      </c>
      <c r="F1" s="268"/>
      <c r="G1" s="86"/>
      <c r="H1" s="87"/>
      <c r="I1" s="265" t="s">
        <v>175</v>
      </c>
      <c r="J1" s="265"/>
      <c r="Q1" s="84"/>
      <c r="R1" s="84"/>
      <c r="S1" s="84"/>
    </row>
    <row r="2" spans="1:19" x14ac:dyDescent="0.25">
      <c r="A2" s="263"/>
      <c r="B2" s="260"/>
      <c r="C2" s="260"/>
      <c r="D2" s="260"/>
      <c r="E2" s="267" t="s">
        <v>170</v>
      </c>
      <c r="F2" s="268"/>
      <c r="G2" s="86"/>
      <c r="H2" s="87"/>
      <c r="I2" s="265">
        <v>4</v>
      </c>
      <c r="J2" s="265"/>
      <c r="Q2" s="84"/>
      <c r="R2" s="84"/>
      <c r="S2" s="84"/>
    </row>
    <row r="3" spans="1:19" x14ac:dyDescent="0.25">
      <c r="A3" s="263"/>
      <c r="B3" s="260"/>
      <c r="C3" s="260"/>
      <c r="D3" s="260"/>
      <c r="E3" s="267" t="s">
        <v>171</v>
      </c>
      <c r="F3" s="268"/>
      <c r="G3" s="86"/>
      <c r="H3" s="87"/>
      <c r="I3" s="266">
        <v>43916</v>
      </c>
      <c r="J3" s="266"/>
      <c r="Q3" s="85"/>
      <c r="R3" s="85"/>
      <c r="S3" s="85"/>
    </row>
    <row r="4" spans="1:19" x14ac:dyDescent="0.25">
      <c r="A4" s="264"/>
      <c r="B4" s="260"/>
      <c r="C4" s="260"/>
      <c r="D4" s="260"/>
      <c r="E4" s="267" t="s">
        <v>172</v>
      </c>
      <c r="F4" s="268"/>
      <c r="G4" s="86"/>
      <c r="H4" s="87"/>
      <c r="I4" s="265" t="s">
        <v>173</v>
      </c>
      <c r="J4" s="265"/>
      <c r="Q4" s="84"/>
      <c r="R4" s="84"/>
      <c r="S4" s="84"/>
    </row>
    <row r="6" spans="1:19" x14ac:dyDescent="0.25">
      <c r="N6" s="74"/>
    </row>
    <row r="7" spans="1:19" x14ac:dyDescent="0.25">
      <c r="A7" s="174"/>
      <c r="B7" s="174"/>
      <c r="C7" s="174"/>
      <c r="D7" s="174"/>
      <c r="E7" s="181" t="s">
        <v>1041</v>
      </c>
      <c r="F7" s="174"/>
      <c r="G7" s="7"/>
      <c r="H7" s="76"/>
      <c r="I7" s="259" t="s">
        <v>1044</v>
      </c>
      <c r="J7" s="259" t="s">
        <v>1045</v>
      </c>
    </row>
    <row r="8" spans="1:19" s="76" customFormat="1" ht="30" x14ac:dyDescent="0.25">
      <c r="A8" s="177" t="s">
        <v>125</v>
      </c>
      <c r="B8" s="180" t="s">
        <v>1</v>
      </c>
      <c r="C8" s="180" t="s">
        <v>2</v>
      </c>
      <c r="D8" s="180" t="s">
        <v>70</v>
      </c>
      <c r="E8" s="176" t="s">
        <v>1043</v>
      </c>
      <c r="F8" s="174" t="s">
        <v>1068</v>
      </c>
      <c r="G8" s="119" t="s">
        <v>1043</v>
      </c>
      <c r="H8" s="77" t="s">
        <v>1042</v>
      </c>
      <c r="I8" s="259"/>
      <c r="J8" s="259"/>
    </row>
    <row r="9" spans="1:19" ht="30" x14ac:dyDescent="0.25">
      <c r="A9" s="174" t="s">
        <v>127</v>
      </c>
      <c r="B9" s="174"/>
      <c r="C9" s="174"/>
      <c r="D9" s="174"/>
      <c r="E9" s="179">
        <v>1140</v>
      </c>
      <c r="F9" s="179">
        <v>50</v>
      </c>
      <c r="G9" s="73">
        <v>1140</v>
      </c>
      <c r="H9" s="7">
        <v>50</v>
      </c>
      <c r="I9" s="79">
        <f>+IF(G9&gt;0,H9/G9,"")</f>
        <v>4.3859649122807015E-2</v>
      </c>
      <c r="J9" s="129" t="str">
        <f>IF(I9="","",IF(I9&lt;=0.5,"Avance bajo",(IF(AND(I9&gt;0.5,I9&lt;=0.75),"Avance medio",IF(AND(I9&gt;0.75,I9&lt;=0.95),"Avance alto",IF(AND(I9&gt;0.95,I9&lt;=1),"Avance sobresaliente",IF(I9&gt;1,"Sobre ejecutado","")))))))</f>
        <v>Avance bajo</v>
      </c>
    </row>
    <row r="10" spans="1:19" ht="30" x14ac:dyDescent="0.25">
      <c r="A10" s="174" t="s">
        <v>134</v>
      </c>
      <c r="B10" s="174"/>
      <c r="C10" s="174"/>
      <c r="D10" s="174"/>
      <c r="E10" s="179">
        <v>500</v>
      </c>
      <c r="F10" s="179">
        <v>0</v>
      </c>
      <c r="G10" s="73">
        <v>500</v>
      </c>
      <c r="H10" s="7">
        <v>0</v>
      </c>
      <c r="I10" s="88">
        <f t="shared" ref="I10:I73" si="0">+IF(G10&gt;0,H10/G10,"")</f>
        <v>0</v>
      </c>
      <c r="J10" s="129" t="str">
        <f t="shared" ref="J10:J73" si="1">IF(I10="","",IF(I10&lt;=0.5,"Avance bajo",(IF(AND(I10&gt;0.5,I10&lt;=0.75),"Avance medio",IF(AND(I10&gt;0.75,I10&lt;=0.95),"Avance alto",IF(AND(I10&gt;0.95,I10&lt;=1),"Avance sobresaliente",IF(I10&gt;1,"Sobre ejecutado","")))))))</f>
        <v>Avance bajo</v>
      </c>
    </row>
    <row r="11" spans="1:19" ht="30" x14ac:dyDescent="0.25">
      <c r="A11" s="174" t="s">
        <v>139</v>
      </c>
      <c r="B11" s="174"/>
      <c r="C11" s="174"/>
      <c r="D11" s="174"/>
      <c r="E11" s="179">
        <v>1200</v>
      </c>
      <c r="F11" s="179">
        <v>80</v>
      </c>
      <c r="G11" s="73">
        <v>1200</v>
      </c>
      <c r="H11" s="7">
        <v>80</v>
      </c>
      <c r="I11" s="129">
        <f t="shared" si="0"/>
        <v>6.6666666666666666E-2</v>
      </c>
      <c r="J11" s="129" t="str">
        <f t="shared" si="1"/>
        <v>Avance bajo</v>
      </c>
    </row>
    <row r="12" spans="1:19" x14ac:dyDescent="0.25">
      <c r="A12" s="174" t="s">
        <v>145</v>
      </c>
      <c r="B12" s="174"/>
      <c r="C12" s="174"/>
      <c r="D12" s="174"/>
      <c r="E12" s="179">
        <v>2150</v>
      </c>
      <c r="F12" s="179">
        <v>400</v>
      </c>
      <c r="G12" s="73">
        <v>2150</v>
      </c>
      <c r="H12" s="7">
        <v>400</v>
      </c>
      <c r="I12" s="129">
        <f t="shared" si="0"/>
        <v>0.18604651162790697</v>
      </c>
      <c r="J12" s="129" t="str">
        <f t="shared" si="1"/>
        <v>Avance bajo</v>
      </c>
    </row>
    <row r="13" spans="1:19" ht="30" x14ac:dyDescent="0.25">
      <c r="A13" s="174" t="s">
        <v>149</v>
      </c>
      <c r="B13" s="174"/>
      <c r="C13" s="174"/>
      <c r="D13" s="174"/>
      <c r="E13" s="179">
        <v>2900</v>
      </c>
      <c r="F13" s="179">
        <v>30</v>
      </c>
      <c r="G13" s="73">
        <v>2900</v>
      </c>
      <c r="H13" s="7">
        <v>30</v>
      </c>
      <c r="I13" s="129">
        <f t="shared" si="0"/>
        <v>1.0344827586206896E-2</v>
      </c>
      <c r="J13" s="129" t="str">
        <f t="shared" si="1"/>
        <v>Avance bajo</v>
      </c>
    </row>
    <row r="14" spans="1:19" x14ac:dyDescent="0.25">
      <c r="A14" s="174" t="s">
        <v>313</v>
      </c>
      <c r="B14" s="174"/>
      <c r="C14" s="174"/>
      <c r="D14" s="174"/>
      <c r="E14" s="179">
        <v>417</v>
      </c>
      <c r="F14" s="179">
        <v>20</v>
      </c>
      <c r="G14" s="73">
        <v>417</v>
      </c>
      <c r="H14" s="7">
        <v>20</v>
      </c>
      <c r="I14" s="129">
        <f t="shared" si="0"/>
        <v>4.7961630695443645E-2</v>
      </c>
      <c r="J14" s="129" t="str">
        <f t="shared" si="1"/>
        <v>Avance bajo</v>
      </c>
    </row>
    <row r="15" spans="1:19" ht="30" x14ac:dyDescent="0.25">
      <c r="A15" s="174" t="s">
        <v>153</v>
      </c>
      <c r="B15" s="174"/>
      <c r="C15" s="174"/>
      <c r="D15" s="174"/>
      <c r="E15" s="179">
        <v>2143</v>
      </c>
      <c r="F15" s="179">
        <v>710</v>
      </c>
      <c r="G15" s="73">
        <v>2143</v>
      </c>
      <c r="H15" s="7">
        <v>710</v>
      </c>
      <c r="I15" s="129">
        <f t="shared" si="0"/>
        <v>0.33131124591693889</v>
      </c>
      <c r="J15" s="129" t="str">
        <f t="shared" si="1"/>
        <v>Avance bajo</v>
      </c>
    </row>
    <row r="16" spans="1:19" x14ac:dyDescent="0.25">
      <c r="A16" s="174" t="s">
        <v>155</v>
      </c>
      <c r="B16" s="174"/>
      <c r="C16" s="174"/>
      <c r="D16" s="174"/>
      <c r="E16" s="179">
        <v>1000</v>
      </c>
      <c r="F16" s="179">
        <v>100</v>
      </c>
      <c r="G16" s="73">
        <v>1000</v>
      </c>
      <c r="H16" s="7">
        <v>100</v>
      </c>
      <c r="I16" s="129">
        <f t="shared" si="0"/>
        <v>0.1</v>
      </c>
      <c r="J16" s="129" t="str">
        <f t="shared" si="1"/>
        <v>Avance bajo</v>
      </c>
    </row>
    <row r="17" spans="1:10" x14ac:dyDescent="0.25">
      <c r="A17" s="174" t="s">
        <v>158</v>
      </c>
      <c r="B17" s="174"/>
      <c r="C17" s="174"/>
      <c r="D17" s="174"/>
      <c r="E17" s="179">
        <v>100</v>
      </c>
      <c r="F17" s="179">
        <v>0</v>
      </c>
      <c r="G17" s="73">
        <v>100</v>
      </c>
      <c r="H17" s="7">
        <v>0</v>
      </c>
      <c r="I17" s="129">
        <f t="shared" si="0"/>
        <v>0</v>
      </c>
      <c r="J17" s="129" t="str">
        <f t="shared" si="1"/>
        <v>Avance bajo</v>
      </c>
    </row>
    <row r="18" spans="1:10" x14ac:dyDescent="0.25">
      <c r="A18" s="174" t="s">
        <v>1040</v>
      </c>
      <c r="B18" s="174"/>
      <c r="C18" s="174"/>
      <c r="D18" s="174"/>
      <c r="E18" s="179">
        <v>11550</v>
      </c>
      <c r="F18" s="179">
        <v>1390</v>
      </c>
      <c r="G18" s="73">
        <v>11550</v>
      </c>
      <c r="H18" s="7">
        <v>1390</v>
      </c>
      <c r="I18" s="129">
        <f t="shared" si="0"/>
        <v>0.12034632034632034</v>
      </c>
      <c r="J18" s="129" t="str">
        <f t="shared" si="1"/>
        <v>Avance bajo</v>
      </c>
    </row>
    <row r="19" spans="1:10" x14ac:dyDescent="0.25">
      <c r="A19"/>
      <c r="B19"/>
      <c r="C19"/>
      <c r="D19"/>
      <c r="E19"/>
      <c r="F19"/>
      <c r="G19"/>
      <c r="I19" s="129" t="str">
        <f t="shared" si="0"/>
        <v/>
      </c>
      <c r="J19" s="129" t="str">
        <f t="shared" si="1"/>
        <v/>
      </c>
    </row>
    <row r="20" spans="1:10" x14ac:dyDescent="0.25">
      <c r="A20"/>
      <c r="B20"/>
      <c r="C20"/>
      <c r="D20"/>
      <c r="E20"/>
      <c r="F20"/>
      <c r="G20"/>
      <c r="I20" s="129" t="str">
        <f t="shared" si="0"/>
        <v/>
      </c>
      <c r="J20" s="129" t="str">
        <f t="shared" si="1"/>
        <v/>
      </c>
    </row>
    <row r="21" spans="1:10" x14ac:dyDescent="0.25">
      <c r="A21"/>
      <c r="B21"/>
      <c r="C21"/>
      <c r="D21"/>
      <c r="E21"/>
      <c r="F21"/>
      <c r="G21"/>
      <c r="I21" s="129" t="str">
        <f t="shared" si="0"/>
        <v/>
      </c>
      <c r="J21" s="129" t="str">
        <f t="shared" si="1"/>
        <v/>
      </c>
    </row>
    <row r="22" spans="1:10" x14ac:dyDescent="0.25">
      <c r="A22"/>
      <c r="B22"/>
      <c r="C22"/>
      <c r="D22"/>
      <c r="E22"/>
      <c r="F22"/>
      <c r="G22"/>
      <c r="I22" s="129" t="str">
        <f t="shared" si="0"/>
        <v/>
      </c>
      <c r="J22" s="129" t="str">
        <f t="shared" si="1"/>
        <v/>
      </c>
    </row>
    <row r="23" spans="1:10" x14ac:dyDescent="0.25">
      <c r="A23"/>
      <c r="B23"/>
      <c r="C23"/>
      <c r="D23"/>
      <c r="E23"/>
      <c r="F23"/>
      <c r="G23"/>
      <c r="I23" s="129" t="str">
        <f t="shared" si="0"/>
        <v/>
      </c>
      <c r="J23" s="129" t="str">
        <f t="shared" si="1"/>
        <v/>
      </c>
    </row>
    <row r="24" spans="1:10" x14ac:dyDescent="0.25">
      <c r="A24"/>
      <c r="B24"/>
      <c r="C24"/>
      <c r="D24"/>
      <c r="E24"/>
      <c r="F24"/>
      <c r="G24"/>
      <c r="I24" s="129" t="str">
        <f t="shared" si="0"/>
        <v/>
      </c>
      <c r="J24" s="129" t="str">
        <f t="shared" si="1"/>
        <v/>
      </c>
    </row>
    <row r="25" spans="1:10" x14ac:dyDescent="0.25">
      <c r="A25"/>
      <c r="B25"/>
      <c r="C25"/>
      <c r="D25"/>
      <c r="E25"/>
      <c r="F25"/>
      <c r="G25"/>
      <c r="I25" s="129" t="str">
        <f t="shared" si="0"/>
        <v/>
      </c>
      <c r="J25" s="129" t="str">
        <f t="shared" si="1"/>
        <v/>
      </c>
    </row>
    <row r="26" spans="1:10" x14ac:dyDescent="0.25">
      <c r="A26"/>
      <c r="B26"/>
      <c r="C26"/>
      <c r="D26"/>
      <c r="E26"/>
      <c r="F26"/>
      <c r="G26"/>
      <c r="I26" s="129" t="str">
        <f t="shared" si="0"/>
        <v/>
      </c>
      <c r="J26" s="129" t="str">
        <f t="shared" si="1"/>
        <v/>
      </c>
    </row>
    <row r="27" spans="1:10" x14ac:dyDescent="0.25">
      <c r="A27"/>
      <c r="B27"/>
      <c r="C27"/>
      <c r="D27"/>
      <c r="E27"/>
      <c r="F27"/>
      <c r="G27"/>
      <c r="I27" s="129" t="str">
        <f t="shared" si="0"/>
        <v/>
      </c>
      <c r="J27" s="129" t="str">
        <f t="shared" si="1"/>
        <v/>
      </c>
    </row>
    <row r="28" spans="1:10" x14ac:dyDescent="0.25">
      <c r="A28"/>
      <c r="B28"/>
      <c r="C28"/>
      <c r="D28"/>
      <c r="E28"/>
      <c r="F28"/>
      <c r="G28"/>
      <c r="I28" s="129" t="str">
        <f t="shared" si="0"/>
        <v/>
      </c>
      <c r="J28" s="129" t="str">
        <f t="shared" si="1"/>
        <v/>
      </c>
    </row>
    <row r="29" spans="1:10" x14ac:dyDescent="0.25">
      <c r="A29"/>
      <c r="B29"/>
      <c r="C29"/>
      <c r="D29"/>
      <c r="E29"/>
      <c r="F29"/>
      <c r="G29"/>
      <c r="I29" s="129" t="str">
        <f t="shared" si="0"/>
        <v/>
      </c>
      <c r="J29" s="129" t="str">
        <f t="shared" si="1"/>
        <v/>
      </c>
    </row>
    <row r="30" spans="1:10" x14ac:dyDescent="0.25">
      <c r="A30"/>
      <c r="B30"/>
      <c r="C30"/>
      <c r="D30"/>
      <c r="E30"/>
      <c r="F30"/>
      <c r="G30"/>
      <c r="I30" s="129" t="str">
        <f t="shared" si="0"/>
        <v/>
      </c>
      <c r="J30" s="129" t="str">
        <f t="shared" si="1"/>
        <v/>
      </c>
    </row>
    <row r="31" spans="1:10" x14ac:dyDescent="0.25">
      <c r="A31"/>
      <c r="B31"/>
      <c r="C31"/>
      <c r="D31"/>
      <c r="E31"/>
      <c r="F31"/>
      <c r="G31"/>
      <c r="I31" s="129" t="str">
        <f t="shared" si="0"/>
        <v/>
      </c>
      <c r="J31" s="129" t="str">
        <f t="shared" si="1"/>
        <v/>
      </c>
    </row>
    <row r="32" spans="1:10" x14ac:dyDescent="0.25">
      <c r="A32"/>
      <c r="B32"/>
      <c r="C32"/>
      <c r="D32"/>
      <c r="E32"/>
      <c r="F32"/>
      <c r="G32"/>
      <c r="I32" s="129" t="str">
        <f t="shared" si="0"/>
        <v/>
      </c>
      <c r="J32" s="129" t="str">
        <f t="shared" si="1"/>
        <v/>
      </c>
    </row>
    <row r="33" spans="1:10" x14ac:dyDescent="0.25">
      <c r="A33"/>
      <c r="B33"/>
      <c r="C33"/>
      <c r="D33"/>
      <c r="E33"/>
      <c r="F33"/>
      <c r="G33"/>
      <c r="I33" s="129" t="str">
        <f t="shared" si="0"/>
        <v/>
      </c>
      <c r="J33" s="129" t="str">
        <f t="shared" si="1"/>
        <v/>
      </c>
    </row>
    <row r="34" spans="1:10" x14ac:dyDescent="0.25">
      <c r="A34"/>
      <c r="B34"/>
      <c r="C34"/>
      <c r="D34"/>
      <c r="E34"/>
      <c r="F34"/>
      <c r="G34"/>
      <c r="I34" s="129" t="str">
        <f t="shared" si="0"/>
        <v/>
      </c>
      <c r="J34" s="129" t="str">
        <f t="shared" si="1"/>
        <v/>
      </c>
    </row>
    <row r="35" spans="1:10" x14ac:dyDescent="0.25">
      <c r="A35"/>
      <c r="B35"/>
      <c r="C35"/>
      <c r="D35"/>
      <c r="E35"/>
      <c r="F35"/>
      <c r="G35"/>
      <c r="I35" s="129" t="str">
        <f t="shared" si="0"/>
        <v/>
      </c>
      <c r="J35" s="129" t="str">
        <f t="shared" si="1"/>
        <v/>
      </c>
    </row>
    <row r="36" spans="1:10" x14ac:dyDescent="0.25">
      <c r="A36"/>
      <c r="B36"/>
      <c r="C36"/>
      <c r="D36"/>
      <c r="E36"/>
      <c r="F36"/>
      <c r="G36"/>
      <c r="I36" s="129" t="str">
        <f t="shared" si="0"/>
        <v/>
      </c>
      <c r="J36" s="129" t="str">
        <f t="shared" si="1"/>
        <v/>
      </c>
    </row>
    <row r="37" spans="1:10" x14ac:dyDescent="0.25">
      <c r="A37"/>
      <c r="B37"/>
      <c r="C37"/>
      <c r="D37"/>
      <c r="E37"/>
      <c r="F37"/>
      <c r="G37"/>
      <c r="I37" s="129" t="str">
        <f t="shared" si="0"/>
        <v/>
      </c>
      <c r="J37" s="129" t="str">
        <f t="shared" si="1"/>
        <v/>
      </c>
    </row>
    <row r="38" spans="1:10" x14ac:dyDescent="0.25">
      <c r="A38"/>
      <c r="B38"/>
      <c r="C38"/>
      <c r="D38"/>
      <c r="E38"/>
      <c r="F38"/>
      <c r="G38"/>
      <c r="I38" s="129" t="str">
        <f t="shared" si="0"/>
        <v/>
      </c>
      <c r="J38" s="129" t="str">
        <f t="shared" si="1"/>
        <v/>
      </c>
    </row>
    <row r="39" spans="1:10" x14ac:dyDescent="0.25">
      <c r="A39"/>
      <c r="B39"/>
      <c r="C39"/>
      <c r="D39"/>
      <c r="E39"/>
      <c r="F39"/>
      <c r="G39"/>
      <c r="I39" s="129" t="str">
        <f t="shared" si="0"/>
        <v/>
      </c>
      <c r="J39" s="129" t="str">
        <f t="shared" si="1"/>
        <v/>
      </c>
    </row>
    <row r="40" spans="1:10" x14ac:dyDescent="0.25">
      <c r="A40"/>
      <c r="B40"/>
      <c r="C40"/>
      <c r="D40"/>
      <c r="E40"/>
      <c r="F40"/>
      <c r="G40"/>
      <c r="I40" s="129" t="str">
        <f t="shared" si="0"/>
        <v/>
      </c>
      <c r="J40" s="129" t="str">
        <f t="shared" si="1"/>
        <v/>
      </c>
    </row>
    <row r="41" spans="1:10" x14ac:dyDescent="0.25">
      <c r="A41"/>
      <c r="B41"/>
      <c r="C41"/>
      <c r="D41"/>
      <c r="E41"/>
      <c r="F41"/>
      <c r="G41"/>
      <c r="I41" s="129" t="str">
        <f t="shared" si="0"/>
        <v/>
      </c>
      <c r="J41" s="129" t="str">
        <f t="shared" si="1"/>
        <v/>
      </c>
    </row>
    <row r="42" spans="1:10" x14ac:dyDescent="0.25">
      <c r="A42"/>
      <c r="B42"/>
      <c r="C42"/>
      <c r="D42"/>
      <c r="E42"/>
      <c r="F42"/>
      <c r="G42"/>
      <c r="I42" s="129" t="str">
        <f t="shared" si="0"/>
        <v/>
      </c>
      <c r="J42" s="129" t="str">
        <f t="shared" si="1"/>
        <v/>
      </c>
    </row>
    <row r="43" spans="1:10" x14ac:dyDescent="0.25">
      <c r="A43"/>
      <c r="B43"/>
      <c r="C43"/>
      <c r="D43"/>
      <c r="E43"/>
      <c r="F43"/>
      <c r="G43"/>
      <c r="I43" s="129" t="str">
        <f t="shared" si="0"/>
        <v/>
      </c>
      <c r="J43" s="129" t="str">
        <f t="shared" si="1"/>
        <v/>
      </c>
    </row>
    <row r="44" spans="1:10" x14ac:dyDescent="0.25">
      <c r="A44"/>
      <c r="B44"/>
      <c r="C44"/>
      <c r="D44"/>
      <c r="E44"/>
      <c r="F44"/>
      <c r="G44"/>
      <c r="I44" s="129" t="str">
        <f t="shared" si="0"/>
        <v/>
      </c>
      <c r="J44" s="129" t="str">
        <f t="shared" si="1"/>
        <v/>
      </c>
    </row>
    <row r="45" spans="1:10" x14ac:dyDescent="0.25">
      <c r="A45"/>
      <c r="B45"/>
      <c r="C45"/>
      <c r="D45"/>
      <c r="E45"/>
      <c r="F45"/>
      <c r="G45"/>
      <c r="I45" s="129" t="str">
        <f t="shared" si="0"/>
        <v/>
      </c>
      <c r="J45" s="129" t="str">
        <f t="shared" si="1"/>
        <v/>
      </c>
    </row>
    <row r="46" spans="1:10" x14ac:dyDescent="0.25">
      <c r="A46"/>
      <c r="B46"/>
      <c r="C46"/>
      <c r="D46"/>
      <c r="E46"/>
      <c r="F46"/>
      <c r="G46"/>
      <c r="I46" s="129" t="str">
        <f t="shared" si="0"/>
        <v/>
      </c>
      <c r="J46" s="129" t="str">
        <f t="shared" si="1"/>
        <v/>
      </c>
    </row>
    <row r="47" spans="1:10" x14ac:dyDescent="0.25">
      <c r="A47"/>
      <c r="B47"/>
      <c r="C47"/>
      <c r="D47"/>
      <c r="E47"/>
      <c r="F47"/>
      <c r="G47"/>
      <c r="I47" s="129" t="str">
        <f t="shared" si="0"/>
        <v/>
      </c>
      <c r="J47" s="129" t="str">
        <f t="shared" si="1"/>
        <v/>
      </c>
    </row>
    <row r="48" spans="1:10" x14ac:dyDescent="0.25">
      <c r="A48"/>
      <c r="B48"/>
      <c r="C48"/>
      <c r="D48"/>
      <c r="E48"/>
      <c r="F48"/>
      <c r="G48"/>
      <c r="I48" s="129" t="str">
        <f t="shared" si="0"/>
        <v/>
      </c>
      <c r="J48" s="129" t="str">
        <f t="shared" si="1"/>
        <v/>
      </c>
    </row>
    <row r="49" spans="1:10" x14ac:dyDescent="0.25">
      <c r="A49"/>
      <c r="B49"/>
      <c r="C49"/>
      <c r="D49"/>
      <c r="E49"/>
      <c r="F49"/>
      <c r="G49"/>
      <c r="I49" s="129" t="str">
        <f t="shared" si="0"/>
        <v/>
      </c>
      <c r="J49" s="129" t="str">
        <f t="shared" si="1"/>
        <v/>
      </c>
    </row>
    <row r="50" spans="1:10" x14ac:dyDescent="0.25">
      <c r="A50"/>
      <c r="B50"/>
      <c r="C50"/>
      <c r="D50"/>
      <c r="E50"/>
      <c r="F50"/>
      <c r="G50"/>
      <c r="I50" s="129" t="str">
        <f t="shared" si="0"/>
        <v/>
      </c>
      <c r="J50" s="129" t="str">
        <f t="shared" si="1"/>
        <v/>
      </c>
    </row>
    <row r="51" spans="1:10" x14ac:dyDescent="0.25">
      <c r="A51"/>
      <c r="B51"/>
      <c r="C51"/>
      <c r="D51"/>
      <c r="E51"/>
      <c r="F51"/>
      <c r="G51"/>
      <c r="I51" s="129" t="str">
        <f t="shared" si="0"/>
        <v/>
      </c>
      <c r="J51" s="129" t="str">
        <f t="shared" si="1"/>
        <v/>
      </c>
    </row>
    <row r="52" spans="1:10" x14ac:dyDescent="0.25">
      <c r="A52"/>
      <c r="B52"/>
      <c r="C52"/>
      <c r="D52"/>
      <c r="E52"/>
      <c r="F52"/>
      <c r="G52"/>
      <c r="I52" s="129" t="str">
        <f t="shared" si="0"/>
        <v/>
      </c>
      <c r="J52" s="129" t="str">
        <f t="shared" si="1"/>
        <v/>
      </c>
    </row>
    <row r="53" spans="1:10" x14ac:dyDescent="0.25">
      <c r="A53"/>
      <c r="B53"/>
      <c r="C53"/>
      <c r="D53"/>
      <c r="E53"/>
      <c r="F53"/>
      <c r="G53"/>
      <c r="I53" s="129" t="str">
        <f t="shared" si="0"/>
        <v/>
      </c>
      <c r="J53" s="129" t="str">
        <f t="shared" si="1"/>
        <v/>
      </c>
    </row>
    <row r="54" spans="1:10" x14ac:dyDescent="0.25">
      <c r="A54"/>
      <c r="B54"/>
      <c r="C54"/>
      <c r="D54"/>
      <c r="E54"/>
      <c r="F54"/>
      <c r="G54"/>
      <c r="I54" s="129" t="str">
        <f t="shared" si="0"/>
        <v/>
      </c>
      <c r="J54" s="129" t="str">
        <f t="shared" si="1"/>
        <v/>
      </c>
    </row>
    <row r="55" spans="1:10" x14ac:dyDescent="0.25">
      <c r="A55"/>
      <c r="B55"/>
      <c r="C55"/>
      <c r="D55"/>
      <c r="E55"/>
      <c r="F55"/>
      <c r="G55"/>
      <c r="I55" s="129" t="str">
        <f t="shared" si="0"/>
        <v/>
      </c>
      <c r="J55" s="129" t="str">
        <f t="shared" si="1"/>
        <v/>
      </c>
    </row>
    <row r="56" spans="1:10" x14ac:dyDescent="0.25">
      <c r="A56"/>
      <c r="B56"/>
      <c r="C56"/>
      <c r="D56"/>
      <c r="E56"/>
      <c r="F56"/>
      <c r="G56"/>
      <c r="I56" s="129" t="str">
        <f t="shared" si="0"/>
        <v/>
      </c>
      <c r="J56" s="129" t="str">
        <f t="shared" si="1"/>
        <v/>
      </c>
    </row>
    <row r="57" spans="1:10" x14ac:dyDescent="0.25">
      <c r="A57"/>
      <c r="B57"/>
      <c r="C57"/>
      <c r="D57"/>
      <c r="E57"/>
      <c r="F57"/>
      <c r="G57"/>
      <c r="I57" s="129" t="str">
        <f t="shared" si="0"/>
        <v/>
      </c>
      <c r="J57" s="129" t="str">
        <f t="shared" si="1"/>
        <v/>
      </c>
    </row>
    <row r="58" spans="1:10" x14ac:dyDescent="0.25">
      <c r="A58"/>
      <c r="B58"/>
      <c r="C58"/>
      <c r="D58"/>
      <c r="E58"/>
      <c r="F58"/>
      <c r="G58"/>
      <c r="I58" s="129" t="str">
        <f t="shared" si="0"/>
        <v/>
      </c>
      <c r="J58" s="129" t="str">
        <f t="shared" si="1"/>
        <v/>
      </c>
    </row>
    <row r="59" spans="1:10" x14ac:dyDescent="0.25">
      <c r="A59"/>
      <c r="B59"/>
      <c r="C59"/>
      <c r="D59"/>
      <c r="E59"/>
      <c r="F59"/>
      <c r="G59"/>
      <c r="I59" s="129" t="str">
        <f t="shared" si="0"/>
        <v/>
      </c>
      <c r="J59" s="129" t="str">
        <f t="shared" si="1"/>
        <v/>
      </c>
    </row>
    <row r="60" spans="1:10" x14ac:dyDescent="0.25">
      <c r="A60"/>
      <c r="B60"/>
      <c r="C60"/>
      <c r="D60"/>
      <c r="E60"/>
      <c r="F60"/>
      <c r="G60"/>
      <c r="I60" s="129" t="str">
        <f t="shared" si="0"/>
        <v/>
      </c>
      <c r="J60" s="129" t="str">
        <f t="shared" si="1"/>
        <v/>
      </c>
    </row>
    <row r="61" spans="1:10" x14ac:dyDescent="0.25">
      <c r="A61"/>
      <c r="B61"/>
      <c r="C61"/>
      <c r="D61"/>
      <c r="E61"/>
      <c r="F61"/>
      <c r="G61"/>
      <c r="I61" s="129" t="str">
        <f t="shared" si="0"/>
        <v/>
      </c>
      <c r="J61" s="129" t="str">
        <f t="shared" si="1"/>
        <v/>
      </c>
    </row>
    <row r="62" spans="1:10" x14ac:dyDescent="0.25">
      <c r="A62"/>
      <c r="B62"/>
      <c r="C62"/>
      <c r="D62"/>
      <c r="E62"/>
      <c r="F62"/>
      <c r="G62"/>
      <c r="I62" s="129" t="str">
        <f t="shared" si="0"/>
        <v/>
      </c>
      <c r="J62" s="129" t="str">
        <f t="shared" si="1"/>
        <v/>
      </c>
    </row>
    <row r="63" spans="1:10" x14ac:dyDescent="0.25">
      <c r="A63"/>
      <c r="B63"/>
      <c r="C63"/>
      <c r="D63"/>
      <c r="E63"/>
      <c r="F63"/>
      <c r="G63"/>
      <c r="I63" s="129" t="str">
        <f t="shared" si="0"/>
        <v/>
      </c>
      <c r="J63" s="129" t="str">
        <f t="shared" si="1"/>
        <v/>
      </c>
    </row>
    <row r="64" spans="1:10" x14ac:dyDescent="0.25">
      <c r="A64"/>
      <c r="B64"/>
      <c r="C64"/>
      <c r="D64"/>
      <c r="E64"/>
      <c r="F64"/>
      <c r="G64"/>
      <c r="I64" s="129" t="str">
        <f t="shared" si="0"/>
        <v/>
      </c>
      <c r="J64" s="129" t="str">
        <f t="shared" si="1"/>
        <v/>
      </c>
    </row>
    <row r="65" spans="1:10" x14ac:dyDescent="0.25">
      <c r="A65"/>
      <c r="B65"/>
      <c r="C65"/>
      <c r="D65"/>
      <c r="E65"/>
      <c r="F65"/>
      <c r="G65"/>
      <c r="I65" s="129" t="str">
        <f t="shared" si="0"/>
        <v/>
      </c>
      <c r="J65" s="129" t="str">
        <f t="shared" si="1"/>
        <v/>
      </c>
    </row>
    <row r="66" spans="1:10" x14ac:dyDescent="0.25">
      <c r="A66"/>
      <c r="B66"/>
      <c r="C66"/>
      <c r="D66"/>
      <c r="E66"/>
      <c r="F66"/>
      <c r="G66"/>
      <c r="I66" s="129" t="str">
        <f t="shared" si="0"/>
        <v/>
      </c>
      <c r="J66" s="129" t="str">
        <f t="shared" si="1"/>
        <v/>
      </c>
    </row>
    <row r="67" spans="1:10" x14ac:dyDescent="0.25">
      <c r="A67"/>
      <c r="B67"/>
      <c r="C67"/>
      <c r="D67"/>
      <c r="E67"/>
      <c r="F67"/>
      <c r="G67"/>
      <c r="I67" s="129" t="str">
        <f t="shared" si="0"/>
        <v/>
      </c>
      <c r="J67" s="129" t="str">
        <f t="shared" si="1"/>
        <v/>
      </c>
    </row>
    <row r="68" spans="1:10" x14ac:dyDescent="0.25">
      <c r="A68"/>
      <c r="B68"/>
      <c r="C68"/>
      <c r="D68"/>
      <c r="E68"/>
      <c r="F68"/>
      <c r="G68"/>
      <c r="I68" s="129" t="str">
        <f t="shared" si="0"/>
        <v/>
      </c>
      <c r="J68" s="129" t="str">
        <f t="shared" si="1"/>
        <v/>
      </c>
    </row>
    <row r="69" spans="1:10" x14ac:dyDescent="0.25">
      <c r="A69"/>
      <c r="B69"/>
      <c r="C69"/>
      <c r="D69"/>
      <c r="E69"/>
      <c r="F69"/>
      <c r="G69"/>
      <c r="I69" s="129" t="str">
        <f t="shared" si="0"/>
        <v/>
      </c>
      <c r="J69" s="129" t="str">
        <f t="shared" si="1"/>
        <v/>
      </c>
    </row>
    <row r="70" spans="1:10" x14ac:dyDescent="0.25">
      <c r="A70"/>
      <c r="B70"/>
      <c r="C70"/>
      <c r="D70"/>
      <c r="E70"/>
      <c r="F70"/>
      <c r="G70"/>
      <c r="I70" s="129" t="str">
        <f t="shared" si="0"/>
        <v/>
      </c>
      <c r="J70" s="129" t="str">
        <f t="shared" si="1"/>
        <v/>
      </c>
    </row>
    <row r="71" spans="1:10" x14ac:dyDescent="0.25">
      <c r="A71"/>
      <c r="B71"/>
      <c r="C71"/>
      <c r="D71"/>
      <c r="E71"/>
      <c r="F71"/>
      <c r="G71"/>
      <c r="I71" s="129" t="str">
        <f t="shared" si="0"/>
        <v/>
      </c>
      <c r="J71" s="129" t="str">
        <f t="shared" si="1"/>
        <v/>
      </c>
    </row>
    <row r="72" spans="1:10" x14ac:dyDescent="0.25">
      <c r="A72"/>
      <c r="B72"/>
      <c r="C72"/>
      <c r="D72"/>
      <c r="E72"/>
      <c r="F72"/>
      <c r="G72"/>
      <c r="I72" s="129" t="str">
        <f t="shared" si="0"/>
        <v/>
      </c>
      <c r="J72" s="129" t="str">
        <f t="shared" si="1"/>
        <v/>
      </c>
    </row>
    <row r="73" spans="1:10" x14ac:dyDescent="0.25">
      <c r="A73"/>
      <c r="B73"/>
      <c r="C73"/>
      <c r="D73"/>
      <c r="E73"/>
      <c r="F73"/>
      <c r="G73"/>
      <c r="I73" s="129" t="str">
        <f t="shared" si="0"/>
        <v/>
      </c>
      <c r="J73" s="129" t="str">
        <f t="shared" si="1"/>
        <v/>
      </c>
    </row>
    <row r="74" spans="1:10" x14ac:dyDescent="0.25">
      <c r="A74"/>
      <c r="B74"/>
      <c r="C74"/>
      <c r="D74"/>
      <c r="E74"/>
      <c r="F74"/>
      <c r="G74"/>
      <c r="I74" s="129" t="str">
        <f t="shared" ref="I74:I137" si="2">+IF(G74&gt;0,H74/G74,"")</f>
        <v/>
      </c>
      <c r="J74" s="129" t="str">
        <f t="shared" ref="J74:J137" si="3">IF(I74="","",IF(I74&lt;=0.5,"Avance bajo",(IF(AND(I74&gt;0.5,I74&lt;=0.75),"Avance medio",IF(AND(I74&gt;0.75,I74&lt;=0.95),"Avance alto",IF(AND(I74&gt;0.95,I74&lt;=1),"Avance sobresaliente",IF(I74&gt;1,"Sobre ejecutado","")))))))</f>
        <v/>
      </c>
    </row>
    <row r="75" spans="1:10" x14ac:dyDescent="0.25">
      <c r="A75"/>
      <c r="B75"/>
      <c r="C75"/>
      <c r="D75"/>
      <c r="E75"/>
      <c r="F75"/>
      <c r="G75"/>
      <c r="I75" s="129" t="str">
        <f t="shared" si="2"/>
        <v/>
      </c>
      <c r="J75" s="129" t="str">
        <f t="shared" si="3"/>
        <v/>
      </c>
    </row>
    <row r="76" spans="1:10" x14ac:dyDescent="0.25">
      <c r="A76"/>
      <c r="B76"/>
      <c r="C76"/>
      <c r="D76"/>
      <c r="E76"/>
      <c r="F76"/>
      <c r="G76"/>
      <c r="I76" s="129" t="str">
        <f t="shared" si="2"/>
        <v/>
      </c>
      <c r="J76" s="129" t="str">
        <f t="shared" si="3"/>
        <v/>
      </c>
    </row>
    <row r="77" spans="1:10" x14ac:dyDescent="0.25">
      <c r="A77"/>
      <c r="B77"/>
      <c r="C77"/>
      <c r="D77"/>
      <c r="E77"/>
      <c r="F77"/>
      <c r="G77"/>
      <c r="I77" s="129" t="str">
        <f t="shared" si="2"/>
        <v/>
      </c>
      <c r="J77" s="129" t="str">
        <f t="shared" si="3"/>
        <v/>
      </c>
    </row>
    <row r="78" spans="1:10" x14ac:dyDescent="0.25">
      <c r="A78"/>
      <c r="B78"/>
      <c r="C78"/>
      <c r="D78"/>
      <c r="E78"/>
      <c r="F78"/>
      <c r="G78"/>
      <c r="I78" s="129" t="str">
        <f t="shared" si="2"/>
        <v/>
      </c>
      <c r="J78" s="129" t="str">
        <f t="shared" si="3"/>
        <v/>
      </c>
    </row>
    <row r="79" spans="1:10" x14ac:dyDescent="0.25">
      <c r="A79"/>
      <c r="B79"/>
      <c r="C79"/>
      <c r="D79"/>
      <c r="E79"/>
      <c r="I79" s="129" t="str">
        <f t="shared" si="2"/>
        <v/>
      </c>
      <c r="J79" s="129" t="str">
        <f t="shared" si="3"/>
        <v/>
      </c>
    </row>
    <row r="80" spans="1:10" x14ac:dyDescent="0.25">
      <c r="A80"/>
      <c r="B80"/>
      <c r="C80"/>
      <c r="D80"/>
      <c r="E80"/>
      <c r="I80" s="129" t="str">
        <f t="shared" si="2"/>
        <v/>
      </c>
      <c r="J80" s="129" t="str">
        <f t="shared" si="3"/>
        <v/>
      </c>
    </row>
    <row r="81" spans="1:10" x14ac:dyDescent="0.25">
      <c r="A81"/>
      <c r="B81"/>
      <c r="C81"/>
      <c r="D81"/>
      <c r="E81"/>
      <c r="I81" s="129" t="str">
        <f t="shared" si="2"/>
        <v/>
      </c>
      <c r="J81" s="129" t="str">
        <f t="shared" si="3"/>
        <v/>
      </c>
    </row>
    <row r="82" spans="1:10" x14ac:dyDescent="0.25">
      <c r="A82"/>
      <c r="B82"/>
      <c r="C82"/>
      <c r="D82"/>
      <c r="E82"/>
      <c r="I82" s="129" t="str">
        <f t="shared" si="2"/>
        <v/>
      </c>
      <c r="J82" s="129" t="str">
        <f t="shared" si="3"/>
        <v/>
      </c>
    </row>
    <row r="83" spans="1:10" x14ac:dyDescent="0.25">
      <c r="A83"/>
      <c r="B83"/>
      <c r="C83"/>
      <c r="D83"/>
      <c r="E83"/>
      <c r="I83" s="129" t="str">
        <f t="shared" si="2"/>
        <v/>
      </c>
      <c r="J83" s="129" t="str">
        <f t="shared" si="3"/>
        <v/>
      </c>
    </row>
    <row r="84" spans="1:10" x14ac:dyDescent="0.25">
      <c r="A84"/>
      <c r="B84"/>
      <c r="C84"/>
      <c r="D84"/>
      <c r="E84"/>
      <c r="I84" s="129" t="str">
        <f t="shared" si="2"/>
        <v/>
      </c>
      <c r="J84" s="129" t="str">
        <f t="shared" si="3"/>
        <v/>
      </c>
    </row>
    <row r="85" spans="1:10" x14ac:dyDescent="0.25">
      <c r="A85"/>
      <c r="B85"/>
      <c r="C85"/>
      <c r="D85"/>
      <c r="E85"/>
      <c r="I85" s="129" t="str">
        <f t="shared" si="2"/>
        <v/>
      </c>
      <c r="J85" s="129" t="str">
        <f t="shared" si="3"/>
        <v/>
      </c>
    </row>
    <row r="86" spans="1:10" x14ac:dyDescent="0.25">
      <c r="A86"/>
      <c r="B86"/>
      <c r="C86"/>
      <c r="D86"/>
      <c r="E86"/>
      <c r="I86" s="129" t="str">
        <f t="shared" si="2"/>
        <v/>
      </c>
      <c r="J86" s="129" t="str">
        <f t="shared" si="3"/>
        <v/>
      </c>
    </row>
    <row r="87" spans="1:10" x14ac:dyDescent="0.25">
      <c r="A87"/>
      <c r="B87"/>
      <c r="C87"/>
      <c r="D87"/>
      <c r="E87"/>
      <c r="I87" s="129" t="str">
        <f t="shared" si="2"/>
        <v/>
      </c>
      <c r="J87" s="129" t="str">
        <f t="shared" si="3"/>
        <v/>
      </c>
    </row>
    <row r="88" spans="1:10" x14ac:dyDescent="0.25">
      <c r="A88"/>
      <c r="B88"/>
      <c r="C88"/>
      <c r="D88"/>
      <c r="E88"/>
      <c r="I88" s="129" t="str">
        <f t="shared" si="2"/>
        <v/>
      </c>
      <c r="J88" s="129" t="str">
        <f t="shared" si="3"/>
        <v/>
      </c>
    </row>
    <row r="89" spans="1:10" x14ac:dyDescent="0.25">
      <c r="A89"/>
      <c r="B89"/>
      <c r="C89"/>
      <c r="D89"/>
      <c r="E89"/>
      <c r="I89" s="129" t="str">
        <f t="shared" si="2"/>
        <v/>
      </c>
      <c r="J89" s="129" t="str">
        <f t="shared" si="3"/>
        <v/>
      </c>
    </row>
    <row r="90" spans="1:10" x14ac:dyDescent="0.25">
      <c r="A90"/>
      <c r="B90"/>
      <c r="C90"/>
      <c r="D90"/>
      <c r="E90"/>
      <c r="I90" s="129" t="str">
        <f t="shared" si="2"/>
        <v/>
      </c>
      <c r="J90" s="129" t="str">
        <f t="shared" si="3"/>
        <v/>
      </c>
    </row>
    <row r="91" spans="1:10" x14ac:dyDescent="0.25">
      <c r="A91"/>
      <c r="B91"/>
      <c r="C91"/>
      <c r="D91"/>
      <c r="E91"/>
      <c r="I91" s="129" t="str">
        <f t="shared" si="2"/>
        <v/>
      </c>
      <c r="J91" s="129" t="str">
        <f t="shared" si="3"/>
        <v/>
      </c>
    </row>
    <row r="92" spans="1:10" x14ac:dyDescent="0.25">
      <c r="A92"/>
      <c r="B92"/>
      <c r="C92"/>
      <c r="D92"/>
      <c r="E92"/>
      <c r="I92" s="129" t="str">
        <f t="shared" si="2"/>
        <v/>
      </c>
      <c r="J92" s="129" t="str">
        <f t="shared" si="3"/>
        <v/>
      </c>
    </row>
    <row r="93" spans="1:10" x14ac:dyDescent="0.25">
      <c r="A93"/>
      <c r="B93"/>
      <c r="C93"/>
      <c r="D93"/>
      <c r="E93"/>
      <c r="I93" s="129" t="str">
        <f t="shared" si="2"/>
        <v/>
      </c>
      <c r="J93" s="129" t="str">
        <f t="shared" si="3"/>
        <v/>
      </c>
    </row>
    <row r="94" spans="1:10" x14ac:dyDescent="0.25">
      <c r="A94"/>
      <c r="B94"/>
      <c r="C94"/>
      <c r="D94"/>
      <c r="E94"/>
      <c r="I94" s="129" t="str">
        <f t="shared" si="2"/>
        <v/>
      </c>
      <c r="J94" s="129" t="str">
        <f t="shared" si="3"/>
        <v/>
      </c>
    </row>
    <row r="95" spans="1:10" x14ac:dyDescent="0.25">
      <c r="A95"/>
      <c r="B95"/>
      <c r="C95"/>
      <c r="D95"/>
      <c r="E95"/>
      <c r="I95" s="129" t="str">
        <f t="shared" si="2"/>
        <v/>
      </c>
      <c r="J95" s="129" t="str">
        <f t="shared" si="3"/>
        <v/>
      </c>
    </row>
    <row r="96" spans="1:10" x14ac:dyDescent="0.25">
      <c r="A96"/>
      <c r="B96"/>
      <c r="C96"/>
      <c r="D96"/>
      <c r="E96"/>
      <c r="I96" s="129" t="str">
        <f t="shared" si="2"/>
        <v/>
      </c>
      <c r="J96" s="129" t="str">
        <f t="shared" si="3"/>
        <v/>
      </c>
    </row>
    <row r="97" spans="1:10" x14ac:dyDescent="0.25">
      <c r="A97"/>
      <c r="B97"/>
      <c r="C97"/>
      <c r="D97"/>
      <c r="E97"/>
      <c r="I97" s="129" t="str">
        <f t="shared" si="2"/>
        <v/>
      </c>
      <c r="J97" s="129" t="str">
        <f t="shared" si="3"/>
        <v/>
      </c>
    </row>
    <row r="98" spans="1:10" x14ac:dyDescent="0.25">
      <c r="A98"/>
      <c r="B98"/>
      <c r="C98"/>
      <c r="D98"/>
      <c r="E98"/>
      <c r="I98" s="129" t="str">
        <f t="shared" si="2"/>
        <v/>
      </c>
      <c r="J98" s="129" t="str">
        <f t="shared" si="3"/>
        <v/>
      </c>
    </row>
    <row r="99" spans="1:10" x14ac:dyDescent="0.25">
      <c r="A99"/>
      <c r="B99"/>
      <c r="C99"/>
      <c r="D99"/>
      <c r="E99"/>
      <c r="I99" s="129" t="str">
        <f t="shared" si="2"/>
        <v/>
      </c>
      <c r="J99" s="129" t="str">
        <f t="shared" si="3"/>
        <v/>
      </c>
    </row>
    <row r="100" spans="1:10" x14ac:dyDescent="0.25">
      <c r="A100"/>
      <c r="B100"/>
      <c r="C100"/>
      <c r="D100"/>
      <c r="E100"/>
      <c r="I100" s="129" t="str">
        <f t="shared" si="2"/>
        <v/>
      </c>
      <c r="J100" s="129" t="str">
        <f t="shared" si="3"/>
        <v/>
      </c>
    </row>
    <row r="101" spans="1:10" x14ac:dyDescent="0.25">
      <c r="A101"/>
      <c r="B101"/>
      <c r="C101"/>
      <c r="D101"/>
      <c r="E101"/>
      <c r="I101" s="129" t="str">
        <f t="shared" si="2"/>
        <v/>
      </c>
      <c r="J101" s="129" t="str">
        <f t="shared" si="3"/>
        <v/>
      </c>
    </row>
    <row r="102" spans="1:10" x14ac:dyDescent="0.25">
      <c r="A102"/>
      <c r="B102"/>
      <c r="C102"/>
      <c r="D102"/>
      <c r="E102"/>
      <c r="I102" s="129" t="str">
        <f t="shared" si="2"/>
        <v/>
      </c>
      <c r="J102" s="129" t="str">
        <f t="shared" si="3"/>
        <v/>
      </c>
    </row>
    <row r="103" spans="1:10" x14ac:dyDescent="0.25">
      <c r="A103"/>
      <c r="B103"/>
      <c r="C103"/>
      <c r="D103"/>
      <c r="E103"/>
      <c r="I103" s="129" t="str">
        <f t="shared" si="2"/>
        <v/>
      </c>
      <c r="J103" s="129" t="str">
        <f t="shared" si="3"/>
        <v/>
      </c>
    </row>
    <row r="104" spans="1:10" x14ac:dyDescent="0.25">
      <c r="A104"/>
      <c r="B104"/>
      <c r="C104"/>
      <c r="D104"/>
      <c r="E104"/>
      <c r="I104" s="129" t="str">
        <f t="shared" si="2"/>
        <v/>
      </c>
      <c r="J104" s="129" t="str">
        <f t="shared" si="3"/>
        <v/>
      </c>
    </row>
    <row r="105" spans="1:10" x14ac:dyDescent="0.25">
      <c r="A105"/>
      <c r="B105"/>
      <c r="C105"/>
      <c r="D105"/>
      <c r="E105"/>
      <c r="I105" s="129" t="str">
        <f t="shared" si="2"/>
        <v/>
      </c>
      <c r="J105" s="129" t="str">
        <f t="shared" si="3"/>
        <v/>
      </c>
    </row>
    <row r="106" spans="1:10" x14ac:dyDescent="0.25">
      <c r="A106"/>
      <c r="B106"/>
      <c r="C106"/>
      <c r="D106"/>
      <c r="E106"/>
      <c r="I106" s="129" t="str">
        <f t="shared" si="2"/>
        <v/>
      </c>
      <c r="J106" s="129" t="str">
        <f t="shared" si="3"/>
        <v/>
      </c>
    </row>
    <row r="107" spans="1:10" x14ac:dyDescent="0.25">
      <c r="A107"/>
      <c r="B107"/>
      <c r="C107"/>
      <c r="D107"/>
      <c r="E107"/>
      <c r="I107" s="129" t="str">
        <f t="shared" si="2"/>
        <v/>
      </c>
      <c r="J107" s="129" t="str">
        <f t="shared" si="3"/>
        <v/>
      </c>
    </row>
    <row r="108" spans="1:10" x14ac:dyDescent="0.25">
      <c r="A108"/>
      <c r="B108"/>
      <c r="C108"/>
      <c r="D108"/>
      <c r="E108"/>
      <c r="I108" s="129" t="str">
        <f t="shared" si="2"/>
        <v/>
      </c>
      <c r="J108" s="129" t="str">
        <f t="shared" si="3"/>
        <v/>
      </c>
    </row>
    <row r="109" spans="1:10" x14ac:dyDescent="0.25">
      <c r="A109"/>
      <c r="B109"/>
      <c r="C109"/>
      <c r="D109"/>
      <c r="E109"/>
      <c r="I109" s="129" t="str">
        <f t="shared" si="2"/>
        <v/>
      </c>
      <c r="J109" s="129" t="str">
        <f t="shared" si="3"/>
        <v/>
      </c>
    </row>
    <row r="110" spans="1:10" x14ac:dyDescent="0.25">
      <c r="A110"/>
      <c r="B110"/>
      <c r="C110"/>
      <c r="D110"/>
      <c r="E110"/>
      <c r="I110" s="129" t="str">
        <f t="shared" si="2"/>
        <v/>
      </c>
      <c r="J110" s="129" t="str">
        <f t="shared" si="3"/>
        <v/>
      </c>
    </row>
    <row r="111" spans="1:10" x14ac:dyDescent="0.25">
      <c r="A111"/>
      <c r="B111"/>
      <c r="C111"/>
      <c r="D111"/>
      <c r="E111"/>
      <c r="I111" s="129" t="str">
        <f t="shared" si="2"/>
        <v/>
      </c>
      <c r="J111" s="129" t="str">
        <f t="shared" si="3"/>
        <v/>
      </c>
    </row>
    <row r="112" spans="1:10" x14ac:dyDescent="0.25">
      <c r="A112"/>
      <c r="B112"/>
      <c r="C112"/>
      <c r="D112"/>
      <c r="E112"/>
      <c r="I112" s="129" t="str">
        <f t="shared" si="2"/>
        <v/>
      </c>
      <c r="J112" s="129" t="str">
        <f t="shared" si="3"/>
        <v/>
      </c>
    </row>
    <row r="113" spans="1:10" x14ac:dyDescent="0.25">
      <c r="A113"/>
      <c r="B113"/>
      <c r="C113"/>
      <c r="D113"/>
      <c r="E113"/>
      <c r="I113" s="129" t="str">
        <f t="shared" si="2"/>
        <v/>
      </c>
      <c r="J113" s="129" t="str">
        <f t="shared" si="3"/>
        <v/>
      </c>
    </row>
    <row r="114" spans="1:10" x14ac:dyDescent="0.25">
      <c r="A114"/>
      <c r="B114"/>
      <c r="C114"/>
      <c r="D114"/>
      <c r="E114"/>
      <c r="I114" s="129" t="str">
        <f t="shared" si="2"/>
        <v/>
      </c>
      <c r="J114" s="129" t="str">
        <f t="shared" si="3"/>
        <v/>
      </c>
    </row>
    <row r="115" spans="1:10" x14ac:dyDescent="0.25">
      <c r="A115"/>
      <c r="B115"/>
      <c r="C115"/>
      <c r="D115"/>
      <c r="E115"/>
      <c r="I115" s="129" t="str">
        <f t="shared" si="2"/>
        <v/>
      </c>
      <c r="J115" s="129" t="str">
        <f t="shared" si="3"/>
        <v/>
      </c>
    </row>
    <row r="116" spans="1:10" x14ac:dyDescent="0.25">
      <c r="A116"/>
      <c r="B116"/>
      <c r="C116"/>
      <c r="D116"/>
      <c r="E116"/>
      <c r="I116" s="129" t="str">
        <f t="shared" si="2"/>
        <v/>
      </c>
      <c r="J116" s="129" t="str">
        <f t="shared" si="3"/>
        <v/>
      </c>
    </row>
    <row r="117" spans="1:10" x14ac:dyDescent="0.25">
      <c r="A117"/>
      <c r="B117"/>
      <c r="C117"/>
      <c r="D117"/>
      <c r="E117"/>
      <c r="I117" s="129" t="str">
        <f t="shared" si="2"/>
        <v/>
      </c>
      <c r="J117" s="129" t="str">
        <f t="shared" si="3"/>
        <v/>
      </c>
    </row>
    <row r="118" spans="1:10" x14ac:dyDescent="0.25">
      <c r="A118"/>
      <c r="B118"/>
      <c r="C118"/>
      <c r="D118"/>
      <c r="E118"/>
      <c r="I118" s="129" t="str">
        <f t="shared" si="2"/>
        <v/>
      </c>
      <c r="J118" s="129" t="str">
        <f t="shared" si="3"/>
        <v/>
      </c>
    </row>
    <row r="119" spans="1:10" x14ac:dyDescent="0.25">
      <c r="A119"/>
      <c r="B119"/>
      <c r="C119"/>
      <c r="D119"/>
      <c r="E119"/>
      <c r="I119" s="129" t="str">
        <f t="shared" si="2"/>
        <v/>
      </c>
      <c r="J119" s="129" t="str">
        <f t="shared" si="3"/>
        <v/>
      </c>
    </row>
    <row r="120" spans="1:10" x14ac:dyDescent="0.25">
      <c r="A120"/>
      <c r="B120"/>
      <c r="C120"/>
      <c r="D120"/>
      <c r="E120"/>
      <c r="I120" s="129" t="str">
        <f t="shared" si="2"/>
        <v/>
      </c>
      <c r="J120" s="129" t="str">
        <f t="shared" si="3"/>
        <v/>
      </c>
    </row>
    <row r="121" spans="1:10" x14ac:dyDescent="0.25">
      <c r="A121"/>
      <c r="B121"/>
      <c r="C121"/>
      <c r="D121"/>
      <c r="E121"/>
      <c r="I121" s="129" t="str">
        <f t="shared" si="2"/>
        <v/>
      </c>
      <c r="J121" s="129" t="str">
        <f t="shared" si="3"/>
        <v/>
      </c>
    </row>
    <row r="122" spans="1:10" x14ac:dyDescent="0.25">
      <c r="A122"/>
      <c r="B122"/>
      <c r="C122"/>
      <c r="D122"/>
      <c r="E122"/>
      <c r="I122" s="129" t="str">
        <f t="shared" si="2"/>
        <v/>
      </c>
      <c r="J122" s="129" t="str">
        <f t="shared" si="3"/>
        <v/>
      </c>
    </row>
    <row r="123" spans="1:10" x14ac:dyDescent="0.25">
      <c r="A123"/>
      <c r="B123"/>
      <c r="C123"/>
      <c r="D123"/>
      <c r="E123"/>
      <c r="I123" s="129" t="str">
        <f t="shared" si="2"/>
        <v/>
      </c>
      <c r="J123" s="129" t="str">
        <f t="shared" si="3"/>
        <v/>
      </c>
    </row>
    <row r="124" spans="1:10" x14ac:dyDescent="0.25">
      <c r="A124"/>
      <c r="B124"/>
      <c r="C124"/>
      <c r="D124"/>
      <c r="E124"/>
      <c r="I124" s="129" t="str">
        <f t="shared" si="2"/>
        <v/>
      </c>
      <c r="J124" s="129" t="str">
        <f t="shared" si="3"/>
        <v/>
      </c>
    </row>
    <row r="125" spans="1:10" x14ac:dyDescent="0.25">
      <c r="A125"/>
      <c r="B125"/>
      <c r="C125"/>
      <c r="D125"/>
      <c r="E125"/>
      <c r="I125" s="129" t="str">
        <f t="shared" si="2"/>
        <v/>
      </c>
      <c r="J125" s="129" t="str">
        <f t="shared" si="3"/>
        <v/>
      </c>
    </row>
    <row r="126" spans="1:10" x14ac:dyDescent="0.25">
      <c r="A126"/>
      <c r="B126"/>
      <c r="C126"/>
      <c r="D126"/>
      <c r="E126"/>
      <c r="I126" s="129" t="str">
        <f t="shared" si="2"/>
        <v/>
      </c>
      <c r="J126" s="129" t="str">
        <f t="shared" si="3"/>
        <v/>
      </c>
    </row>
    <row r="127" spans="1:10" x14ac:dyDescent="0.25">
      <c r="A127"/>
      <c r="B127"/>
      <c r="C127"/>
      <c r="D127"/>
      <c r="E127"/>
      <c r="I127" s="129" t="str">
        <f t="shared" si="2"/>
        <v/>
      </c>
      <c r="J127" s="129" t="str">
        <f t="shared" si="3"/>
        <v/>
      </c>
    </row>
    <row r="128" spans="1:10" x14ac:dyDescent="0.25">
      <c r="A128"/>
      <c r="B128"/>
      <c r="C128"/>
      <c r="D128"/>
      <c r="E128"/>
      <c r="I128" s="129" t="str">
        <f t="shared" si="2"/>
        <v/>
      </c>
      <c r="J128" s="129" t="str">
        <f t="shared" si="3"/>
        <v/>
      </c>
    </row>
    <row r="129" spans="1:10" x14ac:dyDescent="0.25">
      <c r="A129"/>
      <c r="B129"/>
      <c r="C129"/>
      <c r="D129"/>
      <c r="E129"/>
      <c r="I129" s="129" t="str">
        <f t="shared" si="2"/>
        <v/>
      </c>
      <c r="J129" s="129" t="str">
        <f t="shared" si="3"/>
        <v/>
      </c>
    </row>
    <row r="130" spans="1:10" x14ac:dyDescent="0.25">
      <c r="A130"/>
      <c r="B130"/>
      <c r="C130"/>
      <c r="D130"/>
      <c r="E130"/>
      <c r="I130" s="129" t="str">
        <f t="shared" si="2"/>
        <v/>
      </c>
      <c r="J130" s="129" t="str">
        <f t="shared" si="3"/>
        <v/>
      </c>
    </row>
    <row r="131" spans="1:10" x14ac:dyDescent="0.25">
      <c r="A131"/>
      <c r="B131"/>
      <c r="C131"/>
      <c r="D131"/>
      <c r="E131"/>
      <c r="I131" s="129" t="str">
        <f t="shared" si="2"/>
        <v/>
      </c>
      <c r="J131" s="129" t="str">
        <f t="shared" si="3"/>
        <v/>
      </c>
    </row>
    <row r="132" spans="1:10" x14ac:dyDescent="0.25">
      <c r="A132"/>
      <c r="B132"/>
      <c r="C132"/>
      <c r="D132"/>
      <c r="E132"/>
      <c r="I132" s="129" t="str">
        <f t="shared" si="2"/>
        <v/>
      </c>
      <c r="J132" s="129" t="str">
        <f t="shared" si="3"/>
        <v/>
      </c>
    </row>
    <row r="133" spans="1:10" x14ac:dyDescent="0.25">
      <c r="A133"/>
      <c r="B133"/>
      <c r="C133"/>
      <c r="D133"/>
      <c r="E133"/>
      <c r="I133" s="129" t="str">
        <f t="shared" si="2"/>
        <v/>
      </c>
      <c r="J133" s="129" t="str">
        <f t="shared" si="3"/>
        <v/>
      </c>
    </row>
    <row r="134" spans="1:10" x14ac:dyDescent="0.25">
      <c r="A134"/>
      <c r="B134"/>
      <c r="C134"/>
      <c r="D134"/>
      <c r="E134"/>
      <c r="I134" s="129" t="str">
        <f t="shared" si="2"/>
        <v/>
      </c>
      <c r="J134" s="129" t="str">
        <f t="shared" si="3"/>
        <v/>
      </c>
    </row>
    <row r="135" spans="1:10" x14ac:dyDescent="0.25">
      <c r="A135"/>
      <c r="B135"/>
      <c r="C135"/>
      <c r="D135"/>
      <c r="E135"/>
      <c r="I135" s="129" t="str">
        <f t="shared" si="2"/>
        <v/>
      </c>
      <c r="J135" s="129" t="str">
        <f t="shared" si="3"/>
        <v/>
      </c>
    </row>
    <row r="136" spans="1:10" x14ac:dyDescent="0.25">
      <c r="A136"/>
      <c r="B136"/>
      <c r="C136"/>
      <c r="D136"/>
      <c r="E136"/>
      <c r="I136" s="129" t="str">
        <f t="shared" si="2"/>
        <v/>
      </c>
      <c r="J136" s="129" t="str">
        <f t="shared" si="3"/>
        <v/>
      </c>
    </row>
    <row r="137" spans="1:10" x14ac:dyDescent="0.25">
      <c r="A137"/>
      <c r="B137"/>
      <c r="C137"/>
      <c r="D137"/>
      <c r="E137"/>
      <c r="I137" s="129" t="str">
        <f t="shared" si="2"/>
        <v/>
      </c>
      <c r="J137" s="129" t="str">
        <f t="shared" si="3"/>
        <v/>
      </c>
    </row>
    <row r="138" spans="1:10" x14ac:dyDescent="0.25">
      <c r="A138"/>
      <c r="B138"/>
      <c r="C138"/>
      <c r="D138"/>
      <c r="E138"/>
      <c r="I138" s="129" t="str">
        <f t="shared" ref="I138:I201" si="4">+IF(G138&gt;0,H138/G138,"")</f>
        <v/>
      </c>
      <c r="J138" s="129" t="str">
        <f t="shared" ref="J138:J201" si="5">IF(I138="","",IF(I138&lt;=0.5,"Avance bajo",(IF(AND(I138&gt;0.5,I138&lt;=0.75),"Avance medio",IF(AND(I138&gt;0.75,I138&lt;=0.95),"Avance alto",IF(AND(I138&gt;0.95,I138&lt;=1),"Avance sobresaliente",IF(I138&gt;1,"Sobre ejecutado","")))))))</f>
        <v/>
      </c>
    </row>
    <row r="139" spans="1:10" x14ac:dyDescent="0.25">
      <c r="A139"/>
      <c r="B139"/>
      <c r="C139"/>
      <c r="D139"/>
      <c r="E139"/>
      <c r="I139" s="129" t="str">
        <f t="shared" si="4"/>
        <v/>
      </c>
      <c r="J139" s="129" t="str">
        <f t="shared" si="5"/>
        <v/>
      </c>
    </row>
    <row r="140" spans="1:10" x14ac:dyDescent="0.25">
      <c r="A140"/>
      <c r="B140"/>
      <c r="C140"/>
      <c r="D140"/>
      <c r="E140"/>
      <c r="I140" s="129" t="str">
        <f t="shared" si="4"/>
        <v/>
      </c>
      <c r="J140" s="129" t="str">
        <f t="shared" si="5"/>
        <v/>
      </c>
    </row>
    <row r="141" spans="1:10" x14ac:dyDescent="0.25">
      <c r="A141"/>
      <c r="B141"/>
      <c r="C141"/>
      <c r="D141"/>
      <c r="E141"/>
      <c r="I141" s="129" t="str">
        <f t="shared" si="4"/>
        <v/>
      </c>
      <c r="J141" s="129" t="str">
        <f t="shared" si="5"/>
        <v/>
      </c>
    </row>
    <row r="142" spans="1:10" x14ac:dyDescent="0.25">
      <c r="A142"/>
      <c r="B142"/>
      <c r="C142"/>
      <c r="D142"/>
      <c r="E142"/>
      <c r="I142" s="129" t="str">
        <f t="shared" si="4"/>
        <v/>
      </c>
      <c r="J142" s="129" t="str">
        <f t="shared" si="5"/>
        <v/>
      </c>
    </row>
    <row r="143" spans="1:10" x14ac:dyDescent="0.25">
      <c r="A143"/>
      <c r="B143"/>
      <c r="C143"/>
      <c r="D143"/>
      <c r="E143"/>
      <c r="I143" s="129" t="str">
        <f t="shared" si="4"/>
        <v/>
      </c>
      <c r="J143" s="129" t="str">
        <f t="shared" si="5"/>
        <v/>
      </c>
    </row>
    <row r="144" spans="1:10" x14ac:dyDescent="0.25">
      <c r="A144"/>
      <c r="B144"/>
      <c r="C144"/>
      <c r="D144"/>
      <c r="E144"/>
      <c r="I144" s="129" t="str">
        <f t="shared" si="4"/>
        <v/>
      </c>
      <c r="J144" s="129" t="str">
        <f t="shared" si="5"/>
        <v/>
      </c>
    </row>
    <row r="145" spans="1:10" x14ac:dyDescent="0.25">
      <c r="A145"/>
      <c r="B145"/>
      <c r="C145"/>
      <c r="D145"/>
      <c r="E145"/>
      <c r="I145" s="129" t="str">
        <f t="shared" si="4"/>
        <v/>
      </c>
      <c r="J145" s="129" t="str">
        <f t="shared" si="5"/>
        <v/>
      </c>
    </row>
    <row r="146" spans="1:10" x14ac:dyDescent="0.25">
      <c r="A146"/>
      <c r="B146"/>
      <c r="C146"/>
      <c r="D146"/>
      <c r="E146"/>
      <c r="I146" s="129" t="str">
        <f t="shared" si="4"/>
        <v/>
      </c>
      <c r="J146" s="129" t="str">
        <f t="shared" si="5"/>
        <v/>
      </c>
    </row>
    <row r="147" spans="1:10" x14ac:dyDescent="0.25">
      <c r="I147" s="129" t="str">
        <f t="shared" si="4"/>
        <v/>
      </c>
      <c r="J147" s="129" t="str">
        <f t="shared" si="5"/>
        <v/>
      </c>
    </row>
    <row r="148" spans="1:10" x14ac:dyDescent="0.25">
      <c r="I148" s="129" t="str">
        <f t="shared" si="4"/>
        <v/>
      </c>
      <c r="J148" s="129" t="str">
        <f t="shared" si="5"/>
        <v/>
      </c>
    </row>
    <row r="149" spans="1:10" x14ac:dyDescent="0.25">
      <c r="I149" s="129" t="str">
        <f t="shared" si="4"/>
        <v/>
      </c>
      <c r="J149" s="129" t="str">
        <f t="shared" si="5"/>
        <v/>
      </c>
    </row>
    <row r="150" spans="1:10" x14ac:dyDescent="0.25">
      <c r="I150" s="129" t="str">
        <f t="shared" si="4"/>
        <v/>
      </c>
      <c r="J150" s="129" t="str">
        <f t="shared" si="5"/>
        <v/>
      </c>
    </row>
    <row r="151" spans="1:10" x14ac:dyDescent="0.25">
      <c r="I151" s="129" t="str">
        <f t="shared" si="4"/>
        <v/>
      </c>
      <c r="J151" s="129" t="str">
        <f t="shared" si="5"/>
        <v/>
      </c>
    </row>
    <row r="152" spans="1:10" x14ac:dyDescent="0.25">
      <c r="I152" s="129" t="str">
        <f t="shared" si="4"/>
        <v/>
      </c>
      <c r="J152" s="129" t="str">
        <f t="shared" si="5"/>
        <v/>
      </c>
    </row>
    <row r="153" spans="1:10" x14ac:dyDescent="0.25">
      <c r="I153" s="129" t="str">
        <f t="shared" si="4"/>
        <v/>
      </c>
      <c r="J153" s="129" t="str">
        <f t="shared" si="5"/>
        <v/>
      </c>
    </row>
    <row r="154" spans="1:10" x14ac:dyDescent="0.25">
      <c r="I154" s="129" t="str">
        <f t="shared" si="4"/>
        <v/>
      </c>
      <c r="J154" s="129" t="str">
        <f t="shared" si="5"/>
        <v/>
      </c>
    </row>
    <row r="155" spans="1:10" x14ac:dyDescent="0.25">
      <c r="I155" s="129" t="str">
        <f t="shared" si="4"/>
        <v/>
      </c>
      <c r="J155" s="129" t="str">
        <f t="shared" si="5"/>
        <v/>
      </c>
    </row>
    <row r="156" spans="1:10" x14ac:dyDescent="0.25">
      <c r="I156" s="129" t="str">
        <f t="shared" si="4"/>
        <v/>
      </c>
      <c r="J156" s="129" t="str">
        <f t="shared" si="5"/>
        <v/>
      </c>
    </row>
    <row r="157" spans="1:10" x14ac:dyDescent="0.25">
      <c r="I157" s="129" t="str">
        <f t="shared" si="4"/>
        <v/>
      </c>
      <c r="J157" s="129" t="str">
        <f t="shared" si="5"/>
        <v/>
      </c>
    </row>
    <row r="158" spans="1:10" x14ac:dyDescent="0.25">
      <c r="I158" s="129" t="str">
        <f t="shared" si="4"/>
        <v/>
      </c>
      <c r="J158" s="129" t="str">
        <f t="shared" si="5"/>
        <v/>
      </c>
    </row>
    <row r="159" spans="1:10" x14ac:dyDescent="0.25">
      <c r="I159" s="129" t="str">
        <f t="shared" si="4"/>
        <v/>
      </c>
      <c r="J159" s="129" t="str">
        <f t="shared" si="5"/>
        <v/>
      </c>
    </row>
    <row r="160" spans="1:10" x14ac:dyDescent="0.25">
      <c r="I160" s="129" t="str">
        <f t="shared" si="4"/>
        <v/>
      </c>
      <c r="J160" s="129" t="str">
        <f t="shared" si="5"/>
        <v/>
      </c>
    </row>
    <row r="161" spans="9:10" x14ac:dyDescent="0.25">
      <c r="I161" s="129" t="str">
        <f t="shared" si="4"/>
        <v/>
      </c>
      <c r="J161" s="129" t="str">
        <f t="shared" si="5"/>
        <v/>
      </c>
    </row>
    <row r="162" spans="9:10" x14ac:dyDescent="0.25">
      <c r="I162" s="129" t="str">
        <f t="shared" si="4"/>
        <v/>
      </c>
      <c r="J162" s="129" t="str">
        <f t="shared" si="5"/>
        <v/>
      </c>
    </row>
    <row r="163" spans="9:10" x14ac:dyDescent="0.25">
      <c r="I163" s="129" t="str">
        <f t="shared" si="4"/>
        <v/>
      </c>
      <c r="J163" s="129" t="str">
        <f t="shared" si="5"/>
        <v/>
      </c>
    </row>
    <row r="164" spans="9:10" x14ac:dyDescent="0.25">
      <c r="I164" s="129" t="str">
        <f t="shared" si="4"/>
        <v/>
      </c>
      <c r="J164" s="129" t="str">
        <f t="shared" si="5"/>
        <v/>
      </c>
    </row>
    <row r="165" spans="9:10" x14ac:dyDescent="0.25">
      <c r="I165" s="129" t="str">
        <f t="shared" si="4"/>
        <v/>
      </c>
      <c r="J165" s="129" t="str">
        <f t="shared" si="5"/>
        <v/>
      </c>
    </row>
    <row r="166" spans="9:10" x14ac:dyDescent="0.25">
      <c r="I166" s="129" t="str">
        <f t="shared" si="4"/>
        <v/>
      </c>
      <c r="J166" s="129" t="str">
        <f t="shared" si="5"/>
        <v/>
      </c>
    </row>
    <row r="167" spans="9:10" x14ac:dyDescent="0.25">
      <c r="I167" s="129" t="str">
        <f t="shared" si="4"/>
        <v/>
      </c>
      <c r="J167" s="129" t="str">
        <f t="shared" si="5"/>
        <v/>
      </c>
    </row>
    <row r="168" spans="9:10" x14ac:dyDescent="0.25">
      <c r="I168" s="129" t="str">
        <f t="shared" si="4"/>
        <v/>
      </c>
      <c r="J168" s="129" t="str">
        <f t="shared" si="5"/>
        <v/>
      </c>
    </row>
    <row r="169" spans="9:10" x14ac:dyDescent="0.25">
      <c r="I169" s="129" t="str">
        <f t="shared" si="4"/>
        <v/>
      </c>
      <c r="J169" s="129" t="str">
        <f t="shared" si="5"/>
        <v/>
      </c>
    </row>
    <row r="170" spans="9:10" x14ac:dyDescent="0.25">
      <c r="I170" s="129" t="str">
        <f t="shared" si="4"/>
        <v/>
      </c>
      <c r="J170" s="129" t="str">
        <f t="shared" si="5"/>
        <v/>
      </c>
    </row>
    <row r="171" spans="9:10" x14ac:dyDescent="0.25">
      <c r="I171" s="129" t="str">
        <f t="shared" si="4"/>
        <v/>
      </c>
      <c r="J171" s="129" t="str">
        <f t="shared" si="5"/>
        <v/>
      </c>
    </row>
    <row r="172" spans="9:10" x14ac:dyDescent="0.25">
      <c r="I172" s="129" t="str">
        <f t="shared" si="4"/>
        <v/>
      </c>
      <c r="J172" s="129" t="str">
        <f t="shared" si="5"/>
        <v/>
      </c>
    </row>
    <row r="173" spans="9:10" x14ac:dyDescent="0.25">
      <c r="I173" s="129" t="str">
        <f t="shared" si="4"/>
        <v/>
      </c>
      <c r="J173" s="129" t="str">
        <f t="shared" si="5"/>
        <v/>
      </c>
    </row>
    <row r="174" spans="9:10" x14ac:dyDescent="0.25">
      <c r="I174" s="129" t="str">
        <f t="shared" si="4"/>
        <v/>
      </c>
      <c r="J174" s="129" t="str">
        <f t="shared" si="5"/>
        <v/>
      </c>
    </row>
    <row r="175" spans="9:10" x14ac:dyDescent="0.25">
      <c r="I175" s="129" t="str">
        <f t="shared" si="4"/>
        <v/>
      </c>
      <c r="J175" s="129" t="str">
        <f t="shared" si="5"/>
        <v/>
      </c>
    </row>
    <row r="176" spans="9:10" x14ac:dyDescent="0.25">
      <c r="I176" s="129" t="str">
        <f t="shared" si="4"/>
        <v/>
      </c>
      <c r="J176" s="129" t="str">
        <f t="shared" si="5"/>
        <v/>
      </c>
    </row>
    <row r="177" spans="9:10" x14ac:dyDescent="0.25">
      <c r="I177" s="129" t="str">
        <f t="shared" si="4"/>
        <v/>
      </c>
      <c r="J177" s="129" t="str">
        <f t="shared" si="5"/>
        <v/>
      </c>
    </row>
    <row r="178" spans="9:10" x14ac:dyDescent="0.25">
      <c r="I178" s="129" t="str">
        <f t="shared" si="4"/>
        <v/>
      </c>
      <c r="J178" s="129" t="str">
        <f t="shared" si="5"/>
        <v/>
      </c>
    </row>
    <row r="179" spans="9:10" x14ac:dyDescent="0.25">
      <c r="I179" s="129" t="str">
        <f t="shared" si="4"/>
        <v/>
      </c>
      <c r="J179" s="129" t="str">
        <f t="shared" si="5"/>
        <v/>
      </c>
    </row>
    <row r="180" spans="9:10" x14ac:dyDescent="0.25">
      <c r="I180" s="129" t="str">
        <f t="shared" si="4"/>
        <v/>
      </c>
      <c r="J180" s="129" t="str">
        <f t="shared" si="5"/>
        <v/>
      </c>
    </row>
    <row r="181" spans="9:10" x14ac:dyDescent="0.25">
      <c r="I181" s="129" t="str">
        <f t="shared" si="4"/>
        <v/>
      </c>
      <c r="J181" s="129" t="str">
        <f t="shared" si="5"/>
        <v/>
      </c>
    </row>
    <row r="182" spans="9:10" x14ac:dyDescent="0.25">
      <c r="I182" s="129" t="str">
        <f t="shared" si="4"/>
        <v/>
      </c>
      <c r="J182" s="129" t="str">
        <f t="shared" si="5"/>
        <v/>
      </c>
    </row>
    <row r="183" spans="9:10" x14ac:dyDescent="0.25">
      <c r="I183" s="129" t="str">
        <f t="shared" si="4"/>
        <v/>
      </c>
      <c r="J183" s="129" t="str">
        <f t="shared" si="5"/>
        <v/>
      </c>
    </row>
    <row r="184" spans="9:10" x14ac:dyDescent="0.25">
      <c r="I184" s="129" t="str">
        <f t="shared" si="4"/>
        <v/>
      </c>
      <c r="J184" s="129" t="str">
        <f t="shared" si="5"/>
        <v/>
      </c>
    </row>
    <row r="185" spans="9:10" x14ac:dyDescent="0.25">
      <c r="I185" s="129" t="str">
        <f t="shared" si="4"/>
        <v/>
      </c>
      <c r="J185" s="129" t="str">
        <f t="shared" si="5"/>
        <v/>
      </c>
    </row>
    <row r="186" spans="9:10" x14ac:dyDescent="0.25">
      <c r="I186" s="129" t="str">
        <f t="shared" si="4"/>
        <v/>
      </c>
      <c r="J186" s="129" t="str">
        <f t="shared" si="5"/>
        <v/>
      </c>
    </row>
    <row r="187" spans="9:10" x14ac:dyDescent="0.25">
      <c r="I187" s="129" t="str">
        <f t="shared" si="4"/>
        <v/>
      </c>
      <c r="J187" s="129" t="str">
        <f t="shared" si="5"/>
        <v/>
      </c>
    </row>
    <row r="188" spans="9:10" x14ac:dyDescent="0.25">
      <c r="I188" s="129" t="str">
        <f t="shared" si="4"/>
        <v/>
      </c>
      <c r="J188" s="129" t="str">
        <f t="shared" si="5"/>
        <v/>
      </c>
    </row>
    <row r="189" spans="9:10" x14ac:dyDescent="0.25">
      <c r="I189" s="129" t="str">
        <f t="shared" si="4"/>
        <v/>
      </c>
      <c r="J189" s="129" t="str">
        <f t="shared" si="5"/>
        <v/>
      </c>
    </row>
    <row r="190" spans="9:10" x14ac:dyDescent="0.25">
      <c r="I190" s="129" t="str">
        <f t="shared" si="4"/>
        <v/>
      </c>
      <c r="J190" s="129" t="str">
        <f t="shared" si="5"/>
        <v/>
      </c>
    </row>
    <row r="191" spans="9:10" x14ac:dyDescent="0.25">
      <c r="I191" s="129" t="str">
        <f t="shared" si="4"/>
        <v/>
      </c>
      <c r="J191" s="129" t="str">
        <f t="shared" si="5"/>
        <v/>
      </c>
    </row>
    <row r="192" spans="9:10" x14ac:dyDescent="0.25">
      <c r="I192" s="129" t="str">
        <f t="shared" si="4"/>
        <v/>
      </c>
      <c r="J192" s="129" t="str">
        <f t="shared" si="5"/>
        <v/>
      </c>
    </row>
    <row r="193" spans="9:10" x14ac:dyDescent="0.25">
      <c r="I193" s="129" t="str">
        <f t="shared" si="4"/>
        <v/>
      </c>
      <c r="J193" s="129" t="str">
        <f t="shared" si="5"/>
        <v/>
      </c>
    </row>
    <row r="194" spans="9:10" x14ac:dyDescent="0.25">
      <c r="I194" s="129" t="str">
        <f t="shared" si="4"/>
        <v/>
      </c>
      <c r="J194" s="129" t="str">
        <f t="shared" si="5"/>
        <v/>
      </c>
    </row>
    <row r="195" spans="9:10" x14ac:dyDescent="0.25">
      <c r="I195" s="129" t="str">
        <f t="shared" si="4"/>
        <v/>
      </c>
      <c r="J195" s="129" t="str">
        <f t="shared" si="5"/>
        <v/>
      </c>
    </row>
    <row r="196" spans="9:10" x14ac:dyDescent="0.25">
      <c r="I196" s="129" t="str">
        <f t="shared" si="4"/>
        <v/>
      </c>
      <c r="J196" s="129" t="str">
        <f t="shared" si="5"/>
        <v/>
      </c>
    </row>
    <row r="197" spans="9:10" x14ac:dyDescent="0.25">
      <c r="I197" s="129" t="str">
        <f t="shared" si="4"/>
        <v/>
      </c>
      <c r="J197" s="129" t="str">
        <f t="shared" si="5"/>
        <v/>
      </c>
    </row>
    <row r="198" spans="9:10" x14ac:dyDescent="0.25">
      <c r="I198" s="129" t="str">
        <f t="shared" si="4"/>
        <v/>
      </c>
      <c r="J198" s="129" t="str">
        <f t="shared" si="5"/>
        <v/>
      </c>
    </row>
    <row r="199" spans="9:10" x14ac:dyDescent="0.25">
      <c r="I199" s="129" t="str">
        <f t="shared" si="4"/>
        <v/>
      </c>
      <c r="J199" s="129" t="str">
        <f t="shared" si="5"/>
        <v/>
      </c>
    </row>
    <row r="200" spans="9:10" x14ac:dyDescent="0.25">
      <c r="I200" s="129" t="str">
        <f t="shared" si="4"/>
        <v/>
      </c>
      <c r="J200" s="129" t="str">
        <f t="shared" si="5"/>
        <v/>
      </c>
    </row>
    <row r="201" spans="9:10" x14ac:dyDescent="0.25">
      <c r="I201" s="129" t="str">
        <f t="shared" si="4"/>
        <v/>
      </c>
      <c r="J201" s="129" t="str">
        <f t="shared" si="5"/>
        <v/>
      </c>
    </row>
    <row r="202" spans="9:10" x14ac:dyDescent="0.25">
      <c r="I202" s="129" t="str">
        <f t="shared" ref="I202:I265" si="6">+IF(G202&gt;0,H202/G202,"")</f>
        <v/>
      </c>
      <c r="J202" s="129" t="str">
        <f t="shared" ref="J202:J265" si="7">IF(I202="","",IF(I202&lt;=0.5,"Avance bajo",(IF(AND(I202&gt;0.5,I202&lt;=0.75),"Avance medio",IF(AND(I202&gt;0.75,I202&lt;=0.95),"Avance alto",IF(AND(I202&gt;0.95,I202&lt;=1),"Avance sobresaliente",IF(I202&gt;1,"Sobre ejecutado","")))))))</f>
        <v/>
      </c>
    </row>
    <row r="203" spans="9:10" x14ac:dyDescent="0.25">
      <c r="I203" s="129" t="str">
        <f t="shared" si="6"/>
        <v/>
      </c>
      <c r="J203" s="129" t="str">
        <f t="shared" si="7"/>
        <v/>
      </c>
    </row>
    <row r="204" spans="9:10" x14ac:dyDescent="0.25">
      <c r="I204" s="129" t="str">
        <f t="shared" si="6"/>
        <v/>
      </c>
      <c r="J204" s="129" t="str">
        <f t="shared" si="7"/>
        <v/>
      </c>
    </row>
    <row r="205" spans="9:10" x14ac:dyDescent="0.25">
      <c r="I205" s="129" t="str">
        <f t="shared" si="6"/>
        <v/>
      </c>
      <c r="J205" s="129" t="str">
        <f t="shared" si="7"/>
        <v/>
      </c>
    </row>
    <row r="206" spans="9:10" x14ac:dyDescent="0.25">
      <c r="I206" s="129" t="str">
        <f t="shared" si="6"/>
        <v/>
      </c>
      <c r="J206" s="129" t="str">
        <f t="shared" si="7"/>
        <v/>
      </c>
    </row>
    <row r="207" spans="9:10" x14ac:dyDescent="0.25">
      <c r="I207" s="129" t="str">
        <f t="shared" si="6"/>
        <v/>
      </c>
      <c r="J207" s="129" t="str">
        <f t="shared" si="7"/>
        <v/>
      </c>
    </row>
    <row r="208" spans="9:10" x14ac:dyDescent="0.25">
      <c r="I208" s="129" t="str">
        <f t="shared" si="6"/>
        <v/>
      </c>
      <c r="J208" s="129" t="str">
        <f t="shared" si="7"/>
        <v/>
      </c>
    </row>
    <row r="209" spans="9:10" x14ac:dyDescent="0.25">
      <c r="I209" s="129" t="str">
        <f t="shared" si="6"/>
        <v/>
      </c>
      <c r="J209" s="129" t="str">
        <f t="shared" si="7"/>
        <v/>
      </c>
    </row>
    <row r="210" spans="9:10" x14ac:dyDescent="0.25">
      <c r="I210" s="129" t="str">
        <f t="shared" si="6"/>
        <v/>
      </c>
      <c r="J210" s="129" t="str">
        <f t="shared" si="7"/>
        <v/>
      </c>
    </row>
    <row r="211" spans="9:10" x14ac:dyDescent="0.25">
      <c r="I211" s="129" t="str">
        <f t="shared" si="6"/>
        <v/>
      </c>
      <c r="J211" s="129" t="str">
        <f t="shared" si="7"/>
        <v/>
      </c>
    </row>
    <row r="212" spans="9:10" x14ac:dyDescent="0.25">
      <c r="I212" s="129" t="str">
        <f t="shared" si="6"/>
        <v/>
      </c>
      <c r="J212" s="129" t="str">
        <f t="shared" si="7"/>
        <v/>
      </c>
    </row>
    <row r="213" spans="9:10" x14ac:dyDescent="0.25">
      <c r="I213" s="129" t="str">
        <f t="shared" si="6"/>
        <v/>
      </c>
      <c r="J213" s="129" t="str">
        <f t="shared" si="7"/>
        <v/>
      </c>
    </row>
    <row r="214" spans="9:10" x14ac:dyDescent="0.25">
      <c r="I214" s="129" t="str">
        <f t="shared" si="6"/>
        <v/>
      </c>
      <c r="J214" s="129" t="str">
        <f t="shared" si="7"/>
        <v/>
      </c>
    </row>
    <row r="215" spans="9:10" x14ac:dyDescent="0.25">
      <c r="I215" s="129" t="str">
        <f t="shared" si="6"/>
        <v/>
      </c>
      <c r="J215" s="129" t="str">
        <f t="shared" si="7"/>
        <v/>
      </c>
    </row>
    <row r="216" spans="9:10" x14ac:dyDescent="0.25">
      <c r="I216" s="129" t="str">
        <f t="shared" si="6"/>
        <v/>
      </c>
      <c r="J216" s="129" t="str">
        <f t="shared" si="7"/>
        <v/>
      </c>
    </row>
    <row r="217" spans="9:10" x14ac:dyDescent="0.25">
      <c r="I217" s="129" t="str">
        <f t="shared" si="6"/>
        <v/>
      </c>
      <c r="J217" s="129" t="str">
        <f t="shared" si="7"/>
        <v/>
      </c>
    </row>
    <row r="218" spans="9:10" x14ac:dyDescent="0.25">
      <c r="I218" s="129" t="str">
        <f t="shared" si="6"/>
        <v/>
      </c>
      <c r="J218" s="129" t="str">
        <f t="shared" si="7"/>
        <v/>
      </c>
    </row>
    <row r="219" spans="9:10" x14ac:dyDescent="0.25">
      <c r="I219" s="129" t="str">
        <f t="shared" si="6"/>
        <v/>
      </c>
      <c r="J219" s="129" t="str">
        <f t="shared" si="7"/>
        <v/>
      </c>
    </row>
    <row r="220" spans="9:10" x14ac:dyDescent="0.25">
      <c r="I220" s="129" t="str">
        <f t="shared" si="6"/>
        <v/>
      </c>
      <c r="J220" s="129" t="str">
        <f t="shared" si="7"/>
        <v/>
      </c>
    </row>
    <row r="221" spans="9:10" x14ac:dyDescent="0.25">
      <c r="I221" s="129" t="str">
        <f t="shared" si="6"/>
        <v/>
      </c>
      <c r="J221" s="129" t="str">
        <f t="shared" si="7"/>
        <v/>
      </c>
    </row>
    <row r="222" spans="9:10" x14ac:dyDescent="0.25">
      <c r="I222" s="129" t="str">
        <f t="shared" si="6"/>
        <v/>
      </c>
      <c r="J222" s="129" t="str">
        <f t="shared" si="7"/>
        <v/>
      </c>
    </row>
    <row r="223" spans="9:10" x14ac:dyDescent="0.25">
      <c r="I223" s="129" t="str">
        <f t="shared" si="6"/>
        <v/>
      </c>
      <c r="J223" s="129" t="str">
        <f t="shared" si="7"/>
        <v/>
      </c>
    </row>
    <row r="224" spans="9:10" x14ac:dyDescent="0.25">
      <c r="I224" s="129" t="str">
        <f t="shared" si="6"/>
        <v/>
      </c>
      <c r="J224" s="129" t="str">
        <f t="shared" si="7"/>
        <v/>
      </c>
    </row>
    <row r="225" spans="9:10" x14ac:dyDescent="0.25">
      <c r="I225" s="129" t="str">
        <f t="shared" si="6"/>
        <v/>
      </c>
      <c r="J225" s="129" t="str">
        <f t="shared" si="7"/>
        <v/>
      </c>
    </row>
    <row r="226" spans="9:10" x14ac:dyDescent="0.25">
      <c r="I226" s="129" t="str">
        <f t="shared" si="6"/>
        <v/>
      </c>
      <c r="J226" s="129" t="str">
        <f t="shared" si="7"/>
        <v/>
      </c>
    </row>
    <row r="227" spans="9:10" x14ac:dyDescent="0.25">
      <c r="I227" s="129" t="str">
        <f t="shared" si="6"/>
        <v/>
      </c>
      <c r="J227" s="129" t="str">
        <f t="shared" si="7"/>
        <v/>
      </c>
    </row>
    <row r="228" spans="9:10" x14ac:dyDescent="0.25">
      <c r="I228" s="129" t="str">
        <f t="shared" si="6"/>
        <v/>
      </c>
      <c r="J228" s="129" t="str">
        <f t="shared" si="7"/>
        <v/>
      </c>
    </row>
    <row r="229" spans="9:10" x14ac:dyDescent="0.25">
      <c r="I229" s="129" t="str">
        <f t="shared" si="6"/>
        <v/>
      </c>
      <c r="J229" s="129" t="str">
        <f t="shared" si="7"/>
        <v/>
      </c>
    </row>
    <row r="230" spans="9:10" x14ac:dyDescent="0.25">
      <c r="I230" s="129" t="str">
        <f t="shared" si="6"/>
        <v/>
      </c>
      <c r="J230" s="129" t="str">
        <f t="shared" si="7"/>
        <v/>
      </c>
    </row>
    <row r="231" spans="9:10" x14ac:dyDescent="0.25">
      <c r="I231" s="129" t="str">
        <f t="shared" si="6"/>
        <v/>
      </c>
      <c r="J231" s="129" t="str">
        <f t="shared" si="7"/>
        <v/>
      </c>
    </row>
    <row r="232" spans="9:10" x14ac:dyDescent="0.25">
      <c r="I232" s="129" t="str">
        <f t="shared" si="6"/>
        <v/>
      </c>
      <c r="J232" s="129" t="str">
        <f t="shared" si="7"/>
        <v/>
      </c>
    </row>
    <row r="233" spans="9:10" x14ac:dyDescent="0.25">
      <c r="I233" s="129" t="str">
        <f t="shared" si="6"/>
        <v/>
      </c>
      <c r="J233" s="129" t="str">
        <f t="shared" si="7"/>
        <v/>
      </c>
    </row>
    <row r="234" spans="9:10" x14ac:dyDescent="0.25">
      <c r="I234" s="129" t="str">
        <f t="shared" si="6"/>
        <v/>
      </c>
      <c r="J234" s="129" t="str">
        <f t="shared" si="7"/>
        <v/>
      </c>
    </row>
    <row r="235" spans="9:10" x14ac:dyDescent="0.25">
      <c r="I235" s="129" t="str">
        <f t="shared" si="6"/>
        <v/>
      </c>
      <c r="J235" s="129" t="str">
        <f t="shared" si="7"/>
        <v/>
      </c>
    </row>
    <row r="236" spans="9:10" x14ac:dyDescent="0.25">
      <c r="I236" s="129" t="str">
        <f t="shared" si="6"/>
        <v/>
      </c>
      <c r="J236" s="129" t="str">
        <f t="shared" si="7"/>
        <v/>
      </c>
    </row>
    <row r="237" spans="9:10" x14ac:dyDescent="0.25">
      <c r="I237" s="129" t="str">
        <f t="shared" si="6"/>
        <v/>
      </c>
      <c r="J237" s="129" t="str">
        <f t="shared" si="7"/>
        <v/>
      </c>
    </row>
    <row r="238" spans="9:10" x14ac:dyDescent="0.25">
      <c r="I238" s="129" t="str">
        <f t="shared" si="6"/>
        <v/>
      </c>
      <c r="J238" s="129" t="str">
        <f t="shared" si="7"/>
        <v/>
      </c>
    </row>
    <row r="239" spans="9:10" x14ac:dyDescent="0.25">
      <c r="I239" s="129" t="str">
        <f t="shared" si="6"/>
        <v/>
      </c>
      <c r="J239" s="129" t="str">
        <f t="shared" si="7"/>
        <v/>
      </c>
    </row>
    <row r="240" spans="9:10" x14ac:dyDescent="0.25">
      <c r="I240" s="129" t="str">
        <f t="shared" si="6"/>
        <v/>
      </c>
      <c r="J240" s="129" t="str">
        <f t="shared" si="7"/>
        <v/>
      </c>
    </row>
    <row r="241" spans="9:10" x14ac:dyDescent="0.25">
      <c r="I241" s="129" t="str">
        <f t="shared" si="6"/>
        <v/>
      </c>
      <c r="J241" s="129" t="str">
        <f t="shared" si="7"/>
        <v/>
      </c>
    </row>
    <row r="242" spans="9:10" x14ac:dyDescent="0.25">
      <c r="I242" s="129" t="str">
        <f t="shared" si="6"/>
        <v/>
      </c>
      <c r="J242" s="129" t="str">
        <f t="shared" si="7"/>
        <v/>
      </c>
    </row>
    <row r="243" spans="9:10" x14ac:dyDescent="0.25">
      <c r="I243" s="129" t="str">
        <f t="shared" si="6"/>
        <v/>
      </c>
      <c r="J243" s="129" t="str">
        <f t="shared" si="7"/>
        <v/>
      </c>
    </row>
    <row r="244" spans="9:10" x14ac:dyDescent="0.25">
      <c r="I244" s="129" t="str">
        <f t="shared" si="6"/>
        <v/>
      </c>
      <c r="J244" s="129" t="str">
        <f t="shared" si="7"/>
        <v/>
      </c>
    </row>
    <row r="245" spans="9:10" x14ac:dyDescent="0.25">
      <c r="I245" s="129" t="str">
        <f t="shared" si="6"/>
        <v/>
      </c>
      <c r="J245" s="129" t="str">
        <f t="shared" si="7"/>
        <v/>
      </c>
    </row>
    <row r="246" spans="9:10" x14ac:dyDescent="0.25">
      <c r="I246" s="129" t="str">
        <f t="shared" si="6"/>
        <v/>
      </c>
      <c r="J246" s="129" t="str">
        <f t="shared" si="7"/>
        <v/>
      </c>
    </row>
    <row r="247" spans="9:10" x14ac:dyDescent="0.25">
      <c r="I247" s="129" t="str">
        <f t="shared" si="6"/>
        <v/>
      </c>
      <c r="J247" s="129" t="str">
        <f t="shared" si="7"/>
        <v/>
      </c>
    </row>
    <row r="248" spans="9:10" x14ac:dyDescent="0.25">
      <c r="I248" s="129" t="str">
        <f t="shared" si="6"/>
        <v/>
      </c>
      <c r="J248" s="129" t="str">
        <f t="shared" si="7"/>
        <v/>
      </c>
    </row>
    <row r="249" spans="9:10" x14ac:dyDescent="0.25">
      <c r="I249" s="129" t="str">
        <f t="shared" si="6"/>
        <v/>
      </c>
      <c r="J249" s="129" t="str">
        <f t="shared" si="7"/>
        <v/>
      </c>
    </row>
    <row r="250" spans="9:10" x14ac:dyDescent="0.25">
      <c r="I250" s="129" t="str">
        <f t="shared" si="6"/>
        <v/>
      </c>
      <c r="J250" s="129" t="str">
        <f t="shared" si="7"/>
        <v/>
      </c>
    </row>
    <row r="251" spans="9:10" x14ac:dyDescent="0.25">
      <c r="I251" s="129" t="str">
        <f t="shared" si="6"/>
        <v/>
      </c>
      <c r="J251" s="129" t="str">
        <f t="shared" si="7"/>
        <v/>
      </c>
    </row>
    <row r="252" spans="9:10" x14ac:dyDescent="0.25">
      <c r="I252" s="129" t="str">
        <f t="shared" si="6"/>
        <v/>
      </c>
      <c r="J252" s="129" t="str">
        <f t="shared" si="7"/>
        <v/>
      </c>
    </row>
    <row r="253" spans="9:10" x14ac:dyDescent="0.25">
      <c r="I253" s="129" t="str">
        <f t="shared" si="6"/>
        <v/>
      </c>
      <c r="J253" s="129" t="str">
        <f t="shared" si="7"/>
        <v/>
      </c>
    </row>
    <row r="254" spans="9:10" x14ac:dyDescent="0.25">
      <c r="I254" s="129" t="str">
        <f t="shared" si="6"/>
        <v/>
      </c>
      <c r="J254" s="129" t="str">
        <f t="shared" si="7"/>
        <v/>
      </c>
    </row>
    <row r="255" spans="9:10" x14ac:dyDescent="0.25">
      <c r="I255" s="129" t="str">
        <f t="shared" si="6"/>
        <v/>
      </c>
      <c r="J255" s="129" t="str">
        <f t="shared" si="7"/>
        <v/>
      </c>
    </row>
    <row r="256" spans="9:10" x14ac:dyDescent="0.25">
      <c r="I256" s="129" t="str">
        <f t="shared" si="6"/>
        <v/>
      </c>
      <c r="J256" s="129" t="str">
        <f t="shared" si="7"/>
        <v/>
      </c>
    </row>
    <row r="257" spans="9:10" x14ac:dyDescent="0.25">
      <c r="I257" s="129" t="str">
        <f t="shared" si="6"/>
        <v/>
      </c>
      <c r="J257" s="129" t="str">
        <f t="shared" si="7"/>
        <v/>
      </c>
    </row>
    <row r="258" spans="9:10" x14ac:dyDescent="0.25">
      <c r="I258" s="129" t="str">
        <f t="shared" si="6"/>
        <v/>
      </c>
      <c r="J258" s="129" t="str">
        <f t="shared" si="7"/>
        <v/>
      </c>
    </row>
    <row r="259" spans="9:10" x14ac:dyDescent="0.25">
      <c r="I259" s="129" t="str">
        <f t="shared" si="6"/>
        <v/>
      </c>
      <c r="J259" s="129" t="str">
        <f t="shared" si="7"/>
        <v/>
      </c>
    </row>
    <row r="260" spans="9:10" x14ac:dyDescent="0.25">
      <c r="I260" s="129" t="str">
        <f t="shared" si="6"/>
        <v/>
      </c>
      <c r="J260" s="129" t="str">
        <f t="shared" si="7"/>
        <v/>
      </c>
    </row>
    <row r="261" spans="9:10" x14ac:dyDescent="0.25">
      <c r="I261" s="129" t="str">
        <f t="shared" si="6"/>
        <v/>
      </c>
      <c r="J261" s="129" t="str">
        <f t="shared" si="7"/>
        <v/>
      </c>
    </row>
    <row r="262" spans="9:10" x14ac:dyDescent="0.25">
      <c r="I262" s="129" t="str">
        <f t="shared" si="6"/>
        <v/>
      </c>
      <c r="J262" s="129" t="str">
        <f t="shared" si="7"/>
        <v/>
      </c>
    </row>
    <row r="263" spans="9:10" x14ac:dyDescent="0.25">
      <c r="I263" s="129" t="str">
        <f t="shared" si="6"/>
        <v/>
      </c>
      <c r="J263" s="129" t="str">
        <f t="shared" si="7"/>
        <v/>
      </c>
    </row>
    <row r="264" spans="9:10" x14ac:dyDescent="0.25">
      <c r="I264" s="129" t="str">
        <f t="shared" si="6"/>
        <v/>
      </c>
      <c r="J264" s="129" t="str">
        <f t="shared" si="7"/>
        <v/>
      </c>
    </row>
    <row r="265" spans="9:10" x14ac:dyDescent="0.25">
      <c r="I265" s="129" t="str">
        <f t="shared" si="6"/>
        <v/>
      </c>
      <c r="J265" s="129" t="str">
        <f t="shared" si="7"/>
        <v/>
      </c>
    </row>
    <row r="266" spans="9:10" x14ac:dyDescent="0.25">
      <c r="I266" s="129" t="str">
        <f t="shared" ref="I266:I316" si="8">+IF(G266&gt;0,H266/G266,"")</f>
        <v/>
      </c>
      <c r="J266" s="129" t="str">
        <f t="shared" ref="J266:J329" si="9">IF(I266="","",IF(I266&lt;=0.5,"Avance bajo",(IF(AND(I266&gt;0.5,I266&lt;=0.75),"Avance medio",IF(AND(I266&gt;0.75,I266&lt;=0.95),"Avance alto",IF(AND(I266&gt;0.95,I266&lt;=1),"Avance sobresaliente",IF(I266&gt;1,"Sobre ejecutado","")))))))</f>
        <v/>
      </c>
    </row>
    <row r="267" spans="9:10" x14ac:dyDescent="0.25">
      <c r="I267" s="129" t="str">
        <f t="shared" si="8"/>
        <v/>
      </c>
      <c r="J267" s="129" t="str">
        <f t="shared" si="9"/>
        <v/>
      </c>
    </row>
    <row r="268" spans="9:10" x14ac:dyDescent="0.25">
      <c r="I268" s="129" t="str">
        <f t="shared" si="8"/>
        <v/>
      </c>
      <c r="J268" s="129" t="str">
        <f t="shared" si="9"/>
        <v/>
      </c>
    </row>
    <row r="269" spans="9:10" x14ac:dyDescent="0.25">
      <c r="I269" s="129" t="str">
        <f t="shared" si="8"/>
        <v/>
      </c>
      <c r="J269" s="129" t="str">
        <f t="shared" si="9"/>
        <v/>
      </c>
    </row>
    <row r="270" spans="9:10" x14ac:dyDescent="0.25">
      <c r="I270" s="129" t="str">
        <f t="shared" si="8"/>
        <v/>
      </c>
      <c r="J270" s="129" t="str">
        <f t="shared" si="9"/>
        <v/>
      </c>
    </row>
    <row r="271" spans="9:10" x14ac:dyDescent="0.25">
      <c r="I271" s="129" t="str">
        <f t="shared" si="8"/>
        <v/>
      </c>
      <c r="J271" s="129" t="str">
        <f t="shared" si="9"/>
        <v/>
      </c>
    </row>
    <row r="272" spans="9:10" x14ac:dyDescent="0.25">
      <c r="I272" s="129" t="str">
        <f t="shared" si="8"/>
        <v/>
      </c>
      <c r="J272" s="129" t="str">
        <f t="shared" si="9"/>
        <v/>
      </c>
    </row>
    <row r="273" spans="9:10" x14ac:dyDescent="0.25">
      <c r="I273" s="129" t="str">
        <f t="shared" si="8"/>
        <v/>
      </c>
      <c r="J273" s="129" t="str">
        <f t="shared" si="9"/>
        <v/>
      </c>
    </row>
    <row r="274" spans="9:10" x14ac:dyDescent="0.25">
      <c r="I274" s="129" t="str">
        <f t="shared" si="8"/>
        <v/>
      </c>
      <c r="J274" s="129" t="str">
        <f t="shared" si="9"/>
        <v/>
      </c>
    </row>
    <row r="275" spans="9:10" x14ac:dyDescent="0.25">
      <c r="I275" s="129" t="str">
        <f t="shared" si="8"/>
        <v/>
      </c>
      <c r="J275" s="129" t="str">
        <f t="shared" si="9"/>
        <v/>
      </c>
    </row>
    <row r="276" spans="9:10" x14ac:dyDescent="0.25">
      <c r="I276" s="129" t="str">
        <f t="shared" si="8"/>
        <v/>
      </c>
      <c r="J276" s="129" t="str">
        <f t="shared" si="9"/>
        <v/>
      </c>
    </row>
    <row r="277" spans="9:10" x14ac:dyDescent="0.25">
      <c r="I277" s="129" t="str">
        <f t="shared" si="8"/>
        <v/>
      </c>
      <c r="J277" s="129" t="str">
        <f t="shared" si="9"/>
        <v/>
      </c>
    </row>
    <row r="278" spans="9:10" x14ac:dyDescent="0.25">
      <c r="I278" s="129" t="str">
        <f t="shared" si="8"/>
        <v/>
      </c>
      <c r="J278" s="129" t="str">
        <f t="shared" si="9"/>
        <v/>
      </c>
    </row>
    <row r="279" spans="9:10" x14ac:dyDescent="0.25">
      <c r="I279" s="129" t="str">
        <f t="shared" si="8"/>
        <v/>
      </c>
      <c r="J279" s="129" t="str">
        <f t="shared" si="9"/>
        <v/>
      </c>
    </row>
    <row r="280" spans="9:10" x14ac:dyDescent="0.25">
      <c r="I280" s="129" t="str">
        <f t="shared" si="8"/>
        <v/>
      </c>
      <c r="J280" s="129" t="str">
        <f t="shared" si="9"/>
        <v/>
      </c>
    </row>
    <row r="281" spans="9:10" x14ac:dyDescent="0.25">
      <c r="I281" s="129" t="str">
        <f t="shared" si="8"/>
        <v/>
      </c>
      <c r="J281" s="129" t="str">
        <f t="shared" si="9"/>
        <v/>
      </c>
    </row>
    <row r="282" spans="9:10" x14ac:dyDescent="0.25">
      <c r="I282" s="129" t="str">
        <f t="shared" si="8"/>
        <v/>
      </c>
      <c r="J282" s="129" t="str">
        <f t="shared" si="9"/>
        <v/>
      </c>
    </row>
    <row r="283" spans="9:10" x14ac:dyDescent="0.25">
      <c r="I283" s="129" t="str">
        <f t="shared" si="8"/>
        <v/>
      </c>
      <c r="J283" s="129" t="str">
        <f t="shared" si="9"/>
        <v/>
      </c>
    </row>
    <row r="284" spans="9:10" x14ac:dyDescent="0.25">
      <c r="I284" s="129" t="str">
        <f t="shared" si="8"/>
        <v/>
      </c>
      <c r="J284" s="129" t="str">
        <f t="shared" si="9"/>
        <v/>
      </c>
    </row>
    <row r="285" spans="9:10" x14ac:dyDescent="0.25">
      <c r="I285" s="129" t="str">
        <f t="shared" si="8"/>
        <v/>
      </c>
      <c r="J285" s="129" t="str">
        <f t="shared" si="9"/>
        <v/>
      </c>
    </row>
    <row r="286" spans="9:10" x14ac:dyDescent="0.25">
      <c r="I286" s="129" t="str">
        <f t="shared" si="8"/>
        <v/>
      </c>
      <c r="J286" s="129" t="str">
        <f t="shared" si="9"/>
        <v/>
      </c>
    </row>
    <row r="287" spans="9:10" x14ac:dyDescent="0.25">
      <c r="I287" s="129" t="str">
        <f t="shared" si="8"/>
        <v/>
      </c>
      <c r="J287" s="129" t="str">
        <f t="shared" si="9"/>
        <v/>
      </c>
    </row>
    <row r="288" spans="9:10" x14ac:dyDescent="0.25">
      <c r="I288" s="129" t="str">
        <f t="shared" si="8"/>
        <v/>
      </c>
      <c r="J288" s="129" t="str">
        <f t="shared" si="9"/>
        <v/>
      </c>
    </row>
    <row r="289" spans="9:10" x14ac:dyDescent="0.25">
      <c r="I289" s="129" t="str">
        <f t="shared" si="8"/>
        <v/>
      </c>
      <c r="J289" s="129" t="str">
        <f t="shared" si="9"/>
        <v/>
      </c>
    </row>
    <row r="290" spans="9:10" x14ac:dyDescent="0.25">
      <c r="I290" s="129" t="str">
        <f t="shared" si="8"/>
        <v/>
      </c>
      <c r="J290" s="129" t="str">
        <f t="shared" si="9"/>
        <v/>
      </c>
    </row>
    <row r="291" spans="9:10" x14ac:dyDescent="0.25">
      <c r="I291" s="129" t="str">
        <f t="shared" si="8"/>
        <v/>
      </c>
      <c r="J291" s="129" t="str">
        <f t="shared" si="9"/>
        <v/>
      </c>
    </row>
    <row r="292" spans="9:10" x14ac:dyDescent="0.25">
      <c r="I292" s="129" t="str">
        <f t="shared" si="8"/>
        <v/>
      </c>
      <c r="J292" s="129" t="str">
        <f t="shared" si="9"/>
        <v/>
      </c>
    </row>
    <row r="293" spans="9:10" x14ac:dyDescent="0.25">
      <c r="I293" s="129" t="str">
        <f t="shared" si="8"/>
        <v/>
      </c>
      <c r="J293" s="129" t="str">
        <f t="shared" si="9"/>
        <v/>
      </c>
    </row>
    <row r="294" spans="9:10" x14ac:dyDescent="0.25">
      <c r="I294" s="129" t="str">
        <f t="shared" si="8"/>
        <v/>
      </c>
      <c r="J294" s="129" t="str">
        <f t="shared" si="9"/>
        <v/>
      </c>
    </row>
    <row r="295" spans="9:10" x14ac:dyDescent="0.25">
      <c r="I295" s="129" t="str">
        <f t="shared" si="8"/>
        <v/>
      </c>
      <c r="J295" s="129" t="str">
        <f t="shared" si="9"/>
        <v/>
      </c>
    </row>
    <row r="296" spans="9:10" x14ac:dyDescent="0.25">
      <c r="I296" s="129" t="str">
        <f t="shared" si="8"/>
        <v/>
      </c>
      <c r="J296" s="129" t="str">
        <f t="shared" si="9"/>
        <v/>
      </c>
    </row>
    <row r="297" spans="9:10" x14ac:dyDescent="0.25">
      <c r="I297" s="129" t="str">
        <f t="shared" si="8"/>
        <v/>
      </c>
      <c r="J297" s="129" t="str">
        <f t="shared" si="9"/>
        <v/>
      </c>
    </row>
    <row r="298" spans="9:10" x14ac:dyDescent="0.25">
      <c r="I298" s="129" t="str">
        <f t="shared" si="8"/>
        <v/>
      </c>
      <c r="J298" s="129" t="str">
        <f t="shared" si="9"/>
        <v/>
      </c>
    </row>
    <row r="299" spans="9:10" x14ac:dyDescent="0.25">
      <c r="I299" s="129" t="str">
        <f t="shared" si="8"/>
        <v/>
      </c>
      <c r="J299" s="129" t="str">
        <f t="shared" si="9"/>
        <v/>
      </c>
    </row>
    <row r="300" spans="9:10" x14ac:dyDescent="0.25">
      <c r="I300" s="129" t="str">
        <f t="shared" si="8"/>
        <v/>
      </c>
      <c r="J300" s="129" t="str">
        <f t="shared" si="9"/>
        <v/>
      </c>
    </row>
    <row r="301" spans="9:10" x14ac:dyDescent="0.25">
      <c r="I301" s="129" t="str">
        <f t="shared" si="8"/>
        <v/>
      </c>
      <c r="J301" s="129" t="str">
        <f t="shared" si="9"/>
        <v/>
      </c>
    </row>
    <row r="302" spans="9:10" x14ac:dyDescent="0.25">
      <c r="I302" s="129" t="str">
        <f t="shared" si="8"/>
        <v/>
      </c>
      <c r="J302" s="129" t="str">
        <f t="shared" si="9"/>
        <v/>
      </c>
    </row>
    <row r="303" spans="9:10" x14ac:dyDescent="0.25">
      <c r="I303" s="129" t="str">
        <f t="shared" si="8"/>
        <v/>
      </c>
      <c r="J303" s="129" t="str">
        <f t="shared" si="9"/>
        <v/>
      </c>
    </row>
    <row r="304" spans="9:10" x14ac:dyDescent="0.25">
      <c r="I304" s="129" t="str">
        <f t="shared" si="8"/>
        <v/>
      </c>
      <c r="J304" s="129" t="str">
        <f t="shared" si="9"/>
        <v/>
      </c>
    </row>
    <row r="305" spans="9:10" x14ac:dyDescent="0.25">
      <c r="I305" s="129" t="str">
        <f t="shared" si="8"/>
        <v/>
      </c>
      <c r="J305" s="129" t="str">
        <f t="shared" si="9"/>
        <v/>
      </c>
    </row>
    <row r="306" spans="9:10" x14ac:dyDescent="0.25">
      <c r="I306" s="129" t="str">
        <f t="shared" si="8"/>
        <v/>
      </c>
      <c r="J306" s="129" t="str">
        <f t="shared" si="9"/>
        <v/>
      </c>
    </row>
    <row r="307" spans="9:10" x14ac:dyDescent="0.25">
      <c r="I307" s="129" t="str">
        <f t="shared" si="8"/>
        <v/>
      </c>
      <c r="J307" s="129" t="str">
        <f t="shared" si="9"/>
        <v/>
      </c>
    </row>
    <row r="308" spans="9:10" x14ac:dyDescent="0.25">
      <c r="I308" s="129" t="str">
        <f t="shared" si="8"/>
        <v/>
      </c>
      <c r="J308" s="129" t="str">
        <f t="shared" si="9"/>
        <v/>
      </c>
    </row>
    <row r="309" spans="9:10" x14ac:dyDescent="0.25">
      <c r="I309" s="129" t="str">
        <f t="shared" si="8"/>
        <v/>
      </c>
      <c r="J309" s="129" t="str">
        <f t="shared" si="9"/>
        <v/>
      </c>
    </row>
    <row r="310" spans="9:10" x14ac:dyDescent="0.25">
      <c r="I310" s="129" t="str">
        <f t="shared" si="8"/>
        <v/>
      </c>
      <c r="J310" s="129" t="str">
        <f t="shared" si="9"/>
        <v/>
      </c>
    </row>
    <row r="311" spans="9:10" x14ac:dyDescent="0.25">
      <c r="I311" s="129" t="str">
        <f t="shared" si="8"/>
        <v/>
      </c>
      <c r="J311" s="129" t="str">
        <f t="shared" si="9"/>
        <v/>
      </c>
    </row>
    <row r="312" spans="9:10" x14ac:dyDescent="0.25">
      <c r="I312" s="129" t="str">
        <f t="shared" si="8"/>
        <v/>
      </c>
      <c r="J312" s="129" t="str">
        <f t="shared" si="9"/>
        <v/>
      </c>
    </row>
    <row r="313" spans="9:10" x14ac:dyDescent="0.25">
      <c r="I313" s="129" t="str">
        <f t="shared" si="8"/>
        <v/>
      </c>
      <c r="J313" s="129" t="str">
        <f t="shared" si="9"/>
        <v/>
      </c>
    </row>
    <row r="314" spans="9:10" x14ac:dyDescent="0.25">
      <c r="I314" s="129" t="str">
        <f t="shared" si="8"/>
        <v/>
      </c>
      <c r="J314" s="129" t="str">
        <f t="shared" si="9"/>
        <v/>
      </c>
    </row>
    <row r="315" spans="9:10" x14ac:dyDescent="0.25">
      <c r="I315" s="129" t="str">
        <f t="shared" si="8"/>
        <v/>
      </c>
      <c r="J315" s="129" t="str">
        <f t="shared" si="9"/>
        <v/>
      </c>
    </row>
    <row r="316" spans="9:10" x14ac:dyDescent="0.25">
      <c r="I316" s="129" t="str">
        <f t="shared" si="8"/>
        <v/>
      </c>
      <c r="J316" s="129" t="str">
        <f t="shared" si="9"/>
        <v/>
      </c>
    </row>
    <row r="317" spans="9:10" x14ac:dyDescent="0.25">
      <c r="I317" s="78" t="str">
        <f t="shared" ref="I317:I329" si="10">+IF(F317&gt;0,H317/F317,"")</f>
        <v/>
      </c>
      <c r="J317" s="129" t="str">
        <f t="shared" si="9"/>
        <v/>
      </c>
    </row>
    <row r="318" spans="9:10" x14ac:dyDescent="0.25">
      <c r="I318" s="78" t="str">
        <f t="shared" si="10"/>
        <v/>
      </c>
      <c r="J318" s="129" t="str">
        <f t="shared" si="9"/>
        <v/>
      </c>
    </row>
    <row r="319" spans="9:10" x14ac:dyDescent="0.25">
      <c r="I319" s="78" t="str">
        <f t="shared" si="10"/>
        <v/>
      </c>
      <c r="J319" s="129" t="str">
        <f t="shared" si="9"/>
        <v/>
      </c>
    </row>
    <row r="320" spans="9:10" x14ac:dyDescent="0.25">
      <c r="I320" s="78" t="str">
        <f t="shared" si="10"/>
        <v/>
      </c>
      <c r="J320" s="129" t="str">
        <f t="shared" si="9"/>
        <v/>
      </c>
    </row>
    <row r="321" spans="9:10" x14ac:dyDescent="0.25">
      <c r="I321" s="78" t="str">
        <f t="shared" si="10"/>
        <v/>
      </c>
      <c r="J321" s="129" t="str">
        <f t="shared" si="9"/>
        <v/>
      </c>
    </row>
    <row r="322" spans="9:10" x14ac:dyDescent="0.25">
      <c r="I322" s="78" t="str">
        <f t="shared" si="10"/>
        <v/>
      </c>
      <c r="J322" s="129" t="str">
        <f t="shared" si="9"/>
        <v/>
      </c>
    </row>
    <row r="323" spans="9:10" x14ac:dyDescent="0.25">
      <c r="I323" s="78" t="str">
        <f t="shared" si="10"/>
        <v/>
      </c>
      <c r="J323" s="129" t="str">
        <f t="shared" si="9"/>
        <v/>
      </c>
    </row>
    <row r="324" spans="9:10" x14ac:dyDescent="0.25">
      <c r="I324" s="78" t="str">
        <f t="shared" si="10"/>
        <v/>
      </c>
      <c r="J324" s="129" t="str">
        <f t="shared" si="9"/>
        <v/>
      </c>
    </row>
    <row r="325" spans="9:10" x14ac:dyDescent="0.25">
      <c r="I325" s="78" t="str">
        <f t="shared" si="10"/>
        <v/>
      </c>
      <c r="J325" s="129" t="str">
        <f t="shared" si="9"/>
        <v/>
      </c>
    </row>
    <row r="326" spans="9:10" x14ac:dyDescent="0.25">
      <c r="I326" s="78" t="str">
        <f t="shared" si="10"/>
        <v/>
      </c>
      <c r="J326" s="129" t="str">
        <f t="shared" si="9"/>
        <v/>
      </c>
    </row>
    <row r="327" spans="9:10" x14ac:dyDescent="0.25">
      <c r="I327" s="78" t="str">
        <f t="shared" si="10"/>
        <v/>
      </c>
      <c r="J327" s="129" t="str">
        <f t="shared" si="9"/>
        <v/>
      </c>
    </row>
    <row r="328" spans="9:10" x14ac:dyDescent="0.25">
      <c r="I328" s="78" t="str">
        <f t="shared" si="10"/>
        <v/>
      </c>
      <c r="J328" s="129" t="str">
        <f t="shared" si="9"/>
        <v/>
      </c>
    </row>
    <row r="329" spans="9:10" x14ac:dyDescent="0.25">
      <c r="I329" s="78" t="str">
        <f t="shared" si="10"/>
        <v/>
      </c>
      <c r="J329" s="129" t="str">
        <f t="shared" si="9"/>
        <v/>
      </c>
    </row>
    <row r="330" spans="9:10" x14ac:dyDescent="0.25">
      <c r="I330" s="78" t="str">
        <f t="shared" ref="I330:I393" si="11">+IF(F330&gt;0,H330/F330,"")</f>
        <v/>
      </c>
      <c r="J330" s="129" t="str">
        <f t="shared" ref="J330:J393" si="12">IF(I330="","",IF(I330&lt;=0.5,"Avance bajo",(IF(AND(I330&gt;0.5,I330&lt;=0.75),"Avance medio",IF(AND(I330&gt;0.75,I330&lt;=0.95),"Avance alto",IF(AND(I330&gt;0.95,I330&lt;=1),"Avance sobresaliente",IF(I330&gt;1,"Sobre ejecutado","")))))))</f>
        <v/>
      </c>
    </row>
    <row r="331" spans="9:10" x14ac:dyDescent="0.25">
      <c r="I331" s="78" t="str">
        <f t="shared" si="11"/>
        <v/>
      </c>
      <c r="J331" s="129" t="str">
        <f t="shared" si="12"/>
        <v/>
      </c>
    </row>
    <row r="332" spans="9:10" x14ac:dyDescent="0.25">
      <c r="I332" s="78" t="str">
        <f t="shared" si="11"/>
        <v/>
      </c>
      <c r="J332" s="129" t="str">
        <f t="shared" si="12"/>
        <v/>
      </c>
    </row>
    <row r="333" spans="9:10" x14ac:dyDescent="0.25">
      <c r="I333" s="78" t="str">
        <f t="shared" si="11"/>
        <v/>
      </c>
      <c r="J333" s="129" t="str">
        <f t="shared" si="12"/>
        <v/>
      </c>
    </row>
    <row r="334" spans="9:10" x14ac:dyDescent="0.25">
      <c r="I334" s="78" t="str">
        <f t="shared" si="11"/>
        <v/>
      </c>
      <c r="J334" s="129" t="str">
        <f t="shared" si="12"/>
        <v/>
      </c>
    </row>
    <row r="335" spans="9:10" x14ac:dyDescent="0.25">
      <c r="I335" s="78" t="str">
        <f t="shared" si="11"/>
        <v/>
      </c>
      <c r="J335" s="129" t="str">
        <f t="shared" si="12"/>
        <v/>
      </c>
    </row>
    <row r="336" spans="9:10" x14ac:dyDescent="0.25">
      <c r="I336" s="78" t="str">
        <f t="shared" si="11"/>
        <v/>
      </c>
      <c r="J336" s="129" t="str">
        <f t="shared" si="12"/>
        <v/>
      </c>
    </row>
    <row r="337" spans="9:10" x14ac:dyDescent="0.25">
      <c r="I337" s="78" t="str">
        <f t="shared" si="11"/>
        <v/>
      </c>
      <c r="J337" s="129" t="str">
        <f t="shared" si="12"/>
        <v/>
      </c>
    </row>
    <row r="338" spans="9:10" x14ac:dyDescent="0.25">
      <c r="I338" s="78" t="str">
        <f t="shared" si="11"/>
        <v/>
      </c>
      <c r="J338" s="129" t="str">
        <f t="shared" si="12"/>
        <v/>
      </c>
    </row>
    <row r="339" spans="9:10" x14ac:dyDescent="0.25">
      <c r="I339" s="78" t="str">
        <f t="shared" si="11"/>
        <v/>
      </c>
      <c r="J339" s="129" t="str">
        <f t="shared" si="12"/>
        <v/>
      </c>
    </row>
    <row r="340" spans="9:10" x14ac:dyDescent="0.25">
      <c r="I340" s="78" t="str">
        <f t="shared" si="11"/>
        <v/>
      </c>
      <c r="J340" s="129" t="str">
        <f t="shared" si="12"/>
        <v/>
      </c>
    </row>
    <row r="341" spans="9:10" x14ac:dyDescent="0.25">
      <c r="I341" s="78" t="str">
        <f t="shared" si="11"/>
        <v/>
      </c>
      <c r="J341" s="129" t="str">
        <f t="shared" si="12"/>
        <v/>
      </c>
    </row>
    <row r="342" spans="9:10" x14ac:dyDescent="0.25">
      <c r="I342" s="78" t="str">
        <f t="shared" si="11"/>
        <v/>
      </c>
      <c r="J342" s="129" t="str">
        <f t="shared" si="12"/>
        <v/>
      </c>
    </row>
    <row r="343" spans="9:10" x14ac:dyDescent="0.25">
      <c r="I343" s="78" t="str">
        <f t="shared" si="11"/>
        <v/>
      </c>
      <c r="J343" s="129" t="str">
        <f t="shared" si="12"/>
        <v/>
      </c>
    </row>
    <row r="344" spans="9:10" x14ac:dyDescent="0.25">
      <c r="I344" s="78" t="str">
        <f t="shared" si="11"/>
        <v/>
      </c>
      <c r="J344" s="129" t="str">
        <f t="shared" si="12"/>
        <v/>
      </c>
    </row>
    <row r="345" spans="9:10" x14ac:dyDescent="0.25">
      <c r="I345" s="78" t="str">
        <f t="shared" si="11"/>
        <v/>
      </c>
      <c r="J345" s="129" t="str">
        <f t="shared" si="12"/>
        <v/>
      </c>
    </row>
    <row r="346" spans="9:10" x14ac:dyDescent="0.25">
      <c r="I346" s="78" t="str">
        <f t="shared" si="11"/>
        <v/>
      </c>
      <c r="J346" s="129" t="str">
        <f t="shared" si="12"/>
        <v/>
      </c>
    </row>
    <row r="347" spans="9:10" x14ac:dyDescent="0.25">
      <c r="I347" s="78" t="str">
        <f t="shared" si="11"/>
        <v/>
      </c>
      <c r="J347" s="129" t="str">
        <f t="shared" si="12"/>
        <v/>
      </c>
    </row>
    <row r="348" spans="9:10" x14ac:dyDescent="0.25">
      <c r="I348" s="78" t="str">
        <f t="shared" si="11"/>
        <v/>
      </c>
      <c r="J348" s="129" t="str">
        <f t="shared" si="12"/>
        <v/>
      </c>
    </row>
    <row r="349" spans="9:10" x14ac:dyDescent="0.25">
      <c r="I349" s="78" t="str">
        <f t="shared" si="11"/>
        <v/>
      </c>
      <c r="J349" s="129" t="str">
        <f t="shared" si="12"/>
        <v/>
      </c>
    </row>
    <row r="350" spans="9:10" x14ac:dyDescent="0.25">
      <c r="I350" s="78" t="str">
        <f t="shared" si="11"/>
        <v/>
      </c>
      <c r="J350" s="129" t="str">
        <f t="shared" si="12"/>
        <v/>
      </c>
    </row>
    <row r="351" spans="9:10" x14ac:dyDescent="0.25">
      <c r="I351" s="78" t="str">
        <f t="shared" si="11"/>
        <v/>
      </c>
      <c r="J351" s="129" t="str">
        <f t="shared" si="12"/>
        <v/>
      </c>
    </row>
    <row r="352" spans="9:10" x14ac:dyDescent="0.25">
      <c r="I352" s="78" t="str">
        <f t="shared" si="11"/>
        <v/>
      </c>
      <c r="J352" s="129" t="str">
        <f t="shared" si="12"/>
        <v/>
      </c>
    </row>
    <row r="353" spans="9:10" x14ac:dyDescent="0.25">
      <c r="I353" s="78" t="str">
        <f t="shared" si="11"/>
        <v/>
      </c>
      <c r="J353" s="129" t="str">
        <f t="shared" si="12"/>
        <v/>
      </c>
    </row>
    <row r="354" spans="9:10" x14ac:dyDescent="0.25">
      <c r="I354" s="78" t="str">
        <f t="shared" si="11"/>
        <v/>
      </c>
      <c r="J354" s="129" t="str">
        <f t="shared" si="12"/>
        <v/>
      </c>
    </row>
    <row r="355" spans="9:10" x14ac:dyDescent="0.25">
      <c r="I355" s="78" t="str">
        <f t="shared" si="11"/>
        <v/>
      </c>
      <c r="J355" s="129" t="str">
        <f t="shared" si="12"/>
        <v/>
      </c>
    </row>
    <row r="356" spans="9:10" x14ac:dyDescent="0.25">
      <c r="I356" s="78" t="str">
        <f t="shared" si="11"/>
        <v/>
      </c>
      <c r="J356" s="129" t="str">
        <f t="shared" si="12"/>
        <v/>
      </c>
    </row>
    <row r="357" spans="9:10" x14ac:dyDescent="0.25">
      <c r="I357" s="78" t="str">
        <f t="shared" si="11"/>
        <v/>
      </c>
      <c r="J357" s="129" t="str">
        <f t="shared" si="12"/>
        <v/>
      </c>
    </row>
    <row r="358" spans="9:10" x14ac:dyDescent="0.25">
      <c r="I358" s="78" t="str">
        <f t="shared" si="11"/>
        <v/>
      </c>
      <c r="J358" s="129" t="str">
        <f t="shared" si="12"/>
        <v/>
      </c>
    </row>
    <row r="359" spans="9:10" x14ac:dyDescent="0.25">
      <c r="I359" s="78" t="str">
        <f t="shared" si="11"/>
        <v/>
      </c>
      <c r="J359" s="129" t="str">
        <f t="shared" si="12"/>
        <v/>
      </c>
    </row>
    <row r="360" spans="9:10" x14ac:dyDescent="0.25">
      <c r="I360" s="78" t="str">
        <f t="shared" si="11"/>
        <v/>
      </c>
      <c r="J360" s="129" t="str">
        <f t="shared" si="12"/>
        <v/>
      </c>
    </row>
    <row r="361" spans="9:10" x14ac:dyDescent="0.25">
      <c r="I361" s="78" t="str">
        <f t="shared" si="11"/>
        <v/>
      </c>
      <c r="J361" s="129" t="str">
        <f t="shared" si="12"/>
        <v/>
      </c>
    </row>
    <row r="362" spans="9:10" x14ac:dyDescent="0.25">
      <c r="I362" s="78" t="str">
        <f t="shared" si="11"/>
        <v/>
      </c>
      <c r="J362" s="129" t="str">
        <f t="shared" si="12"/>
        <v/>
      </c>
    </row>
    <row r="363" spans="9:10" x14ac:dyDescent="0.25">
      <c r="I363" s="78" t="str">
        <f t="shared" si="11"/>
        <v/>
      </c>
      <c r="J363" s="129" t="str">
        <f t="shared" si="12"/>
        <v/>
      </c>
    </row>
    <row r="364" spans="9:10" x14ac:dyDescent="0.25">
      <c r="I364" s="78" t="str">
        <f t="shared" si="11"/>
        <v/>
      </c>
      <c r="J364" s="129" t="str">
        <f t="shared" si="12"/>
        <v/>
      </c>
    </row>
    <row r="365" spans="9:10" x14ac:dyDescent="0.25">
      <c r="I365" s="78" t="str">
        <f t="shared" si="11"/>
        <v/>
      </c>
      <c r="J365" s="129" t="str">
        <f t="shared" si="12"/>
        <v/>
      </c>
    </row>
    <row r="366" spans="9:10" x14ac:dyDescent="0.25">
      <c r="I366" s="78" t="str">
        <f t="shared" si="11"/>
        <v/>
      </c>
      <c r="J366" s="129" t="str">
        <f t="shared" si="12"/>
        <v/>
      </c>
    </row>
    <row r="367" spans="9:10" x14ac:dyDescent="0.25">
      <c r="I367" s="78" t="str">
        <f t="shared" si="11"/>
        <v/>
      </c>
      <c r="J367" s="129" t="str">
        <f t="shared" si="12"/>
        <v/>
      </c>
    </row>
    <row r="368" spans="9:10" x14ac:dyDescent="0.25">
      <c r="I368" s="78" t="str">
        <f t="shared" si="11"/>
        <v/>
      </c>
      <c r="J368" s="129" t="str">
        <f t="shared" si="12"/>
        <v/>
      </c>
    </row>
    <row r="369" spans="9:10" x14ac:dyDescent="0.25">
      <c r="I369" s="78" t="str">
        <f t="shared" si="11"/>
        <v/>
      </c>
      <c r="J369" s="129" t="str">
        <f t="shared" si="12"/>
        <v/>
      </c>
    </row>
    <row r="370" spans="9:10" x14ac:dyDescent="0.25">
      <c r="I370" s="78" t="str">
        <f t="shared" si="11"/>
        <v/>
      </c>
      <c r="J370" s="129" t="str">
        <f t="shared" si="12"/>
        <v/>
      </c>
    </row>
    <row r="371" spans="9:10" x14ac:dyDescent="0.25">
      <c r="I371" s="78" t="str">
        <f t="shared" si="11"/>
        <v/>
      </c>
      <c r="J371" s="129" t="str">
        <f t="shared" si="12"/>
        <v/>
      </c>
    </row>
    <row r="372" spans="9:10" x14ac:dyDescent="0.25">
      <c r="I372" s="78" t="str">
        <f t="shared" si="11"/>
        <v/>
      </c>
      <c r="J372" s="129" t="str">
        <f t="shared" si="12"/>
        <v/>
      </c>
    </row>
    <row r="373" spans="9:10" x14ac:dyDescent="0.25">
      <c r="I373" s="78" t="str">
        <f t="shared" si="11"/>
        <v/>
      </c>
      <c r="J373" s="129" t="str">
        <f t="shared" si="12"/>
        <v/>
      </c>
    </row>
    <row r="374" spans="9:10" x14ac:dyDescent="0.25">
      <c r="I374" s="78" t="str">
        <f t="shared" si="11"/>
        <v/>
      </c>
      <c r="J374" s="129" t="str">
        <f t="shared" si="12"/>
        <v/>
      </c>
    </row>
    <row r="375" spans="9:10" x14ac:dyDescent="0.25">
      <c r="I375" s="78" t="str">
        <f t="shared" si="11"/>
        <v/>
      </c>
      <c r="J375" s="129" t="str">
        <f t="shared" si="12"/>
        <v/>
      </c>
    </row>
    <row r="376" spans="9:10" x14ac:dyDescent="0.25">
      <c r="I376" s="78" t="str">
        <f t="shared" si="11"/>
        <v/>
      </c>
      <c r="J376" s="129" t="str">
        <f t="shared" si="12"/>
        <v/>
      </c>
    </row>
    <row r="377" spans="9:10" x14ac:dyDescent="0.25">
      <c r="I377" s="78" t="str">
        <f t="shared" si="11"/>
        <v/>
      </c>
      <c r="J377" s="129" t="str">
        <f t="shared" si="12"/>
        <v/>
      </c>
    </row>
    <row r="378" spans="9:10" x14ac:dyDescent="0.25">
      <c r="I378" s="78" t="str">
        <f t="shared" si="11"/>
        <v/>
      </c>
      <c r="J378" s="129" t="str">
        <f t="shared" si="12"/>
        <v/>
      </c>
    </row>
    <row r="379" spans="9:10" x14ac:dyDescent="0.25">
      <c r="I379" s="78" t="str">
        <f t="shared" si="11"/>
        <v/>
      </c>
      <c r="J379" s="129" t="str">
        <f t="shared" si="12"/>
        <v/>
      </c>
    </row>
    <row r="380" spans="9:10" x14ac:dyDescent="0.25">
      <c r="I380" s="78" t="str">
        <f t="shared" si="11"/>
        <v/>
      </c>
      <c r="J380" s="129" t="str">
        <f t="shared" si="12"/>
        <v/>
      </c>
    </row>
    <row r="381" spans="9:10" x14ac:dyDescent="0.25">
      <c r="I381" s="78" t="str">
        <f t="shared" si="11"/>
        <v/>
      </c>
      <c r="J381" s="129" t="str">
        <f t="shared" si="12"/>
        <v/>
      </c>
    </row>
    <row r="382" spans="9:10" x14ac:dyDescent="0.25">
      <c r="I382" s="78" t="str">
        <f t="shared" si="11"/>
        <v/>
      </c>
      <c r="J382" s="129" t="str">
        <f t="shared" si="12"/>
        <v/>
      </c>
    </row>
    <row r="383" spans="9:10" x14ac:dyDescent="0.25">
      <c r="I383" s="78" t="str">
        <f t="shared" si="11"/>
        <v/>
      </c>
      <c r="J383" s="129" t="str">
        <f t="shared" si="12"/>
        <v/>
      </c>
    </row>
    <row r="384" spans="9:10" x14ac:dyDescent="0.25">
      <c r="I384" s="78" t="str">
        <f t="shared" si="11"/>
        <v/>
      </c>
      <c r="J384" s="129" t="str">
        <f t="shared" si="12"/>
        <v/>
      </c>
    </row>
    <row r="385" spans="9:10" x14ac:dyDescent="0.25">
      <c r="I385" s="78" t="str">
        <f t="shared" si="11"/>
        <v/>
      </c>
      <c r="J385" s="129" t="str">
        <f t="shared" si="12"/>
        <v/>
      </c>
    </row>
    <row r="386" spans="9:10" x14ac:dyDescent="0.25">
      <c r="I386" s="78" t="str">
        <f t="shared" si="11"/>
        <v/>
      </c>
      <c r="J386" s="129" t="str">
        <f t="shared" si="12"/>
        <v/>
      </c>
    </row>
    <row r="387" spans="9:10" x14ac:dyDescent="0.25">
      <c r="I387" s="78" t="str">
        <f t="shared" si="11"/>
        <v/>
      </c>
      <c r="J387" s="129" t="str">
        <f t="shared" si="12"/>
        <v/>
      </c>
    </row>
    <row r="388" spans="9:10" x14ac:dyDescent="0.25">
      <c r="I388" s="78" t="str">
        <f t="shared" si="11"/>
        <v/>
      </c>
      <c r="J388" s="129" t="str">
        <f t="shared" si="12"/>
        <v/>
      </c>
    </row>
    <row r="389" spans="9:10" x14ac:dyDescent="0.25">
      <c r="I389" s="78" t="str">
        <f t="shared" si="11"/>
        <v/>
      </c>
      <c r="J389" s="129" t="str">
        <f t="shared" si="12"/>
        <v/>
      </c>
    </row>
    <row r="390" spans="9:10" x14ac:dyDescent="0.25">
      <c r="I390" s="78" t="str">
        <f t="shared" si="11"/>
        <v/>
      </c>
      <c r="J390" s="129" t="str">
        <f t="shared" si="12"/>
        <v/>
      </c>
    </row>
    <row r="391" spans="9:10" x14ac:dyDescent="0.25">
      <c r="I391" s="78" t="str">
        <f t="shared" si="11"/>
        <v/>
      </c>
      <c r="J391" s="129" t="str">
        <f t="shared" si="12"/>
        <v/>
      </c>
    </row>
    <row r="392" spans="9:10" x14ac:dyDescent="0.25">
      <c r="I392" s="78" t="str">
        <f t="shared" si="11"/>
        <v/>
      </c>
      <c r="J392" s="129" t="str">
        <f t="shared" si="12"/>
        <v/>
      </c>
    </row>
    <row r="393" spans="9:10" x14ac:dyDescent="0.25">
      <c r="I393" s="78" t="str">
        <f t="shared" si="11"/>
        <v/>
      </c>
      <c r="J393" s="129" t="str">
        <f t="shared" si="12"/>
        <v/>
      </c>
    </row>
    <row r="394" spans="9:10" x14ac:dyDescent="0.25">
      <c r="I394" s="78" t="str">
        <f t="shared" ref="I394:I414" si="13">+IF(F394&gt;0,H394/F394,"")</f>
        <v/>
      </c>
      <c r="J394" s="129" t="str">
        <f t="shared" ref="J394:J414" si="14">IF(I394="","",IF(I394&lt;=0.5,"Avance bajo",(IF(AND(I394&gt;0.5,I394&lt;=0.75),"Avance medio",IF(AND(I394&gt;0.75,I394&lt;=0.95),"Avance alto",IF(AND(I394&gt;0.95,I394&lt;=1),"Avance sobresaliente",IF(I394&gt;1,"Sobre ejecutado","")))))))</f>
        <v/>
      </c>
    </row>
    <row r="395" spans="9:10" x14ac:dyDescent="0.25">
      <c r="I395" s="78" t="str">
        <f t="shared" si="13"/>
        <v/>
      </c>
      <c r="J395" s="129" t="str">
        <f t="shared" si="14"/>
        <v/>
      </c>
    </row>
    <row r="396" spans="9:10" x14ac:dyDescent="0.25">
      <c r="I396" s="78" t="str">
        <f t="shared" si="13"/>
        <v/>
      </c>
      <c r="J396" s="129" t="str">
        <f t="shared" si="14"/>
        <v/>
      </c>
    </row>
    <row r="397" spans="9:10" x14ac:dyDescent="0.25">
      <c r="I397" s="78" t="str">
        <f t="shared" si="13"/>
        <v/>
      </c>
      <c r="J397" s="129" t="str">
        <f t="shared" si="14"/>
        <v/>
      </c>
    </row>
    <row r="398" spans="9:10" x14ac:dyDescent="0.25">
      <c r="I398" s="78" t="str">
        <f t="shared" si="13"/>
        <v/>
      </c>
      <c r="J398" s="129" t="str">
        <f t="shared" si="14"/>
        <v/>
      </c>
    </row>
    <row r="399" spans="9:10" x14ac:dyDescent="0.25">
      <c r="I399" s="78" t="str">
        <f t="shared" si="13"/>
        <v/>
      </c>
      <c r="J399" s="129" t="str">
        <f t="shared" si="14"/>
        <v/>
      </c>
    </row>
    <row r="400" spans="9:10" x14ac:dyDescent="0.25">
      <c r="I400" s="78" t="str">
        <f t="shared" si="13"/>
        <v/>
      </c>
      <c r="J400" s="129" t="str">
        <f t="shared" si="14"/>
        <v/>
      </c>
    </row>
    <row r="401" spans="9:10" x14ac:dyDescent="0.25">
      <c r="I401" s="78" t="str">
        <f t="shared" si="13"/>
        <v/>
      </c>
      <c r="J401" s="129" t="str">
        <f t="shared" si="14"/>
        <v/>
      </c>
    </row>
    <row r="402" spans="9:10" x14ac:dyDescent="0.25">
      <c r="I402" s="78" t="str">
        <f t="shared" si="13"/>
        <v/>
      </c>
      <c r="J402" s="129" t="str">
        <f t="shared" si="14"/>
        <v/>
      </c>
    </row>
    <row r="403" spans="9:10" x14ac:dyDescent="0.25">
      <c r="I403" s="78" t="str">
        <f t="shared" si="13"/>
        <v/>
      </c>
      <c r="J403" s="129" t="str">
        <f t="shared" si="14"/>
        <v/>
      </c>
    </row>
    <row r="404" spans="9:10" x14ac:dyDescent="0.25">
      <c r="I404" s="78" t="str">
        <f t="shared" si="13"/>
        <v/>
      </c>
      <c r="J404" s="129" t="str">
        <f t="shared" si="14"/>
        <v/>
      </c>
    </row>
    <row r="405" spans="9:10" x14ac:dyDescent="0.25">
      <c r="I405" s="78" t="str">
        <f t="shared" si="13"/>
        <v/>
      </c>
      <c r="J405" s="129" t="str">
        <f t="shared" si="14"/>
        <v/>
      </c>
    </row>
    <row r="406" spans="9:10" x14ac:dyDescent="0.25">
      <c r="I406" s="78" t="str">
        <f t="shared" si="13"/>
        <v/>
      </c>
      <c r="J406" s="129" t="str">
        <f t="shared" si="14"/>
        <v/>
      </c>
    </row>
    <row r="407" spans="9:10" x14ac:dyDescent="0.25">
      <c r="I407" s="78" t="str">
        <f t="shared" si="13"/>
        <v/>
      </c>
      <c r="J407" s="129" t="str">
        <f t="shared" si="14"/>
        <v/>
      </c>
    </row>
    <row r="408" spans="9:10" x14ac:dyDescent="0.25">
      <c r="I408" s="78" t="str">
        <f t="shared" si="13"/>
        <v/>
      </c>
      <c r="J408" s="129" t="str">
        <f t="shared" si="14"/>
        <v/>
      </c>
    </row>
    <row r="409" spans="9:10" x14ac:dyDescent="0.25">
      <c r="I409" s="78" t="str">
        <f t="shared" si="13"/>
        <v/>
      </c>
      <c r="J409" s="129" t="str">
        <f t="shared" si="14"/>
        <v/>
      </c>
    </row>
    <row r="410" spans="9:10" x14ac:dyDescent="0.25">
      <c r="I410" s="78" t="str">
        <f t="shared" si="13"/>
        <v/>
      </c>
      <c r="J410" s="129" t="str">
        <f t="shared" si="14"/>
        <v/>
      </c>
    </row>
    <row r="411" spans="9:10" x14ac:dyDescent="0.25">
      <c r="I411" s="78" t="str">
        <f t="shared" si="13"/>
        <v/>
      </c>
      <c r="J411" s="129" t="str">
        <f t="shared" si="14"/>
        <v/>
      </c>
    </row>
    <row r="412" spans="9:10" x14ac:dyDescent="0.25">
      <c r="I412" s="78" t="str">
        <f t="shared" si="13"/>
        <v/>
      </c>
      <c r="J412" s="129" t="str">
        <f t="shared" si="14"/>
        <v/>
      </c>
    </row>
    <row r="413" spans="9:10" x14ac:dyDescent="0.25">
      <c r="I413" s="78" t="str">
        <f t="shared" si="13"/>
        <v/>
      </c>
      <c r="J413" s="129" t="str">
        <f t="shared" si="14"/>
        <v/>
      </c>
    </row>
    <row r="414" spans="9:10" x14ac:dyDescent="0.25">
      <c r="I414" s="78" t="str">
        <f t="shared" si="13"/>
        <v/>
      </c>
      <c r="J414" s="129" t="str">
        <f t="shared" si="14"/>
        <v/>
      </c>
    </row>
  </sheetData>
  <mergeCells count="12">
    <mergeCell ref="I7:I8"/>
    <mergeCell ref="J7:J8"/>
    <mergeCell ref="A1:A4"/>
    <mergeCell ref="I1:J1"/>
    <mergeCell ref="I2:J2"/>
    <mergeCell ref="I3:J3"/>
    <mergeCell ref="I4:J4"/>
    <mergeCell ref="E1:F1"/>
    <mergeCell ref="E2:F2"/>
    <mergeCell ref="E3:F3"/>
    <mergeCell ref="E4:F4"/>
    <mergeCell ref="B1:D4"/>
  </mergeCells>
  <conditionalFormatting sqref="J9:J414">
    <cfRule type="containsText" dxfId="878" priority="1" operator="containsText" text="Avance sobresaliente">
      <formula>NOT(ISERROR(SEARCH("Avance sobresaliente",J9)))</formula>
    </cfRule>
    <cfRule type="containsText" dxfId="877" priority="2" operator="containsText" text="Avance alto">
      <formula>NOT(ISERROR(SEARCH("Avance alto",J9)))</formula>
    </cfRule>
    <cfRule type="containsText" dxfId="876" priority="3" operator="containsText" text="Avance medio">
      <formula>NOT(ISERROR(SEARCH("Avance medio",J9)))</formula>
    </cfRule>
    <cfRule type="containsText" dxfId="875" priority="4" operator="containsText" text="Avance Bajo">
      <formula>NOT(ISERROR(SEARCH("Avance Bajo",J9)))</formula>
    </cfRule>
  </conditionalFormatting>
  <pageMargins left="0.7" right="0.7" top="0.75" bottom="0.75" header="0.3" footer="0.3"/>
  <pageSetup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14337" r:id="rId5" name="Button 1">
              <controlPr defaultSize="0" print="0" autoFill="0" autoPict="0" macro="[0]!AvanceDep">
                <anchor moveWithCells="1" sizeWithCells="1">
                  <from>
                    <xdr:col>0</xdr:col>
                    <xdr:colOff>28575</xdr:colOff>
                    <xdr:row>4</xdr:row>
                    <xdr:rowOff>123825</xdr:rowOff>
                  </from>
                  <to>
                    <xdr:col>1</xdr:col>
                    <xdr:colOff>152400</xdr:colOff>
                    <xdr:row>5</xdr:row>
                    <xdr:rowOff>247650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9EDDF-3CB4-4516-8C14-155987773040}">
  <sheetPr codeName="Hoja10"/>
  <dimension ref="A1:S414"/>
  <sheetViews>
    <sheetView showGridLines="0" zoomScale="85" zoomScaleNormal="85" workbookViewId="0">
      <selection activeCell="I9" sqref="I9"/>
    </sheetView>
  </sheetViews>
  <sheetFormatPr baseColWidth="10" defaultColWidth="11.42578125" defaultRowHeight="15" x14ac:dyDescent="0.25"/>
  <cols>
    <col min="1" max="1" width="31.5703125" style="105" customWidth="1"/>
    <col min="2" max="2" width="26.85546875" style="105" customWidth="1"/>
    <col min="3" max="3" width="48.42578125" style="105" customWidth="1"/>
    <col min="4" max="4" width="13.140625" style="120" customWidth="1"/>
    <col min="5" max="5" width="10.7109375" style="120" customWidth="1"/>
    <col min="6" max="6" width="11.42578125" style="118" customWidth="1"/>
    <col min="7" max="7" width="11.42578125" style="118" hidden="1" customWidth="1"/>
    <col min="8" max="8" width="11.42578125" style="105" hidden="1" customWidth="1"/>
    <col min="9" max="9" width="14.85546875" style="122" customWidth="1"/>
    <col min="10" max="10" width="21.28515625" style="105" customWidth="1"/>
    <col min="11" max="16384" width="11.42578125" style="105"/>
  </cols>
  <sheetData>
    <row r="1" spans="1:19" x14ac:dyDescent="0.25">
      <c r="A1" s="262"/>
      <c r="B1" s="260" t="s">
        <v>1084</v>
      </c>
      <c r="C1" s="260"/>
      <c r="D1" s="260"/>
      <c r="E1" s="267" t="s">
        <v>169</v>
      </c>
      <c r="F1" s="268"/>
      <c r="G1" s="127"/>
      <c r="H1" s="128"/>
      <c r="I1" s="265" t="s">
        <v>175</v>
      </c>
      <c r="J1" s="265"/>
      <c r="Q1" s="125"/>
      <c r="R1" s="125"/>
      <c r="S1" s="125"/>
    </row>
    <row r="2" spans="1:19" x14ac:dyDescent="0.25">
      <c r="A2" s="263"/>
      <c r="B2" s="260"/>
      <c r="C2" s="260"/>
      <c r="D2" s="260"/>
      <c r="E2" s="267" t="s">
        <v>170</v>
      </c>
      <c r="F2" s="268"/>
      <c r="G2" s="127"/>
      <c r="H2" s="128"/>
      <c r="I2" s="265">
        <v>4</v>
      </c>
      <c r="J2" s="265"/>
      <c r="Q2" s="125"/>
      <c r="R2" s="125"/>
      <c r="S2" s="125"/>
    </row>
    <row r="3" spans="1:19" x14ac:dyDescent="0.25">
      <c r="A3" s="263"/>
      <c r="B3" s="260"/>
      <c r="C3" s="260"/>
      <c r="D3" s="260"/>
      <c r="E3" s="267" t="s">
        <v>171</v>
      </c>
      <c r="F3" s="268"/>
      <c r="G3" s="127"/>
      <c r="H3" s="128"/>
      <c r="I3" s="266">
        <v>43916</v>
      </c>
      <c r="J3" s="266"/>
      <c r="Q3" s="126"/>
      <c r="R3" s="126"/>
      <c r="S3" s="126"/>
    </row>
    <row r="4" spans="1:19" x14ac:dyDescent="0.25">
      <c r="A4" s="264"/>
      <c r="B4" s="260"/>
      <c r="C4" s="260"/>
      <c r="D4" s="260"/>
      <c r="E4" s="267" t="s">
        <v>172</v>
      </c>
      <c r="F4" s="268"/>
      <c r="G4" s="127"/>
      <c r="H4" s="128"/>
      <c r="I4" s="265" t="s">
        <v>173</v>
      </c>
      <c r="J4" s="265"/>
      <c r="Q4" s="125"/>
      <c r="R4" s="125"/>
      <c r="S4" s="125"/>
    </row>
    <row r="5" spans="1:19" x14ac:dyDescent="0.25">
      <c r="A5" s="177" t="s">
        <v>1080</v>
      </c>
      <c r="B5" s="174" t="s">
        <v>1079</v>
      </c>
    </row>
    <row r="6" spans="1:19" x14ac:dyDescent="0.25">
      <c r="N6" s="117"/>
    </row>
    <row r="7" spans="1:19" x14ac:dyDescent="0.25">
      <c r="A7" s="174"/>
      <c r="B7" s="174"/>
      <c r="C7" s="174"/>
      <c r="D7" s="174"/>
      <c r="E7" s="181" t="s">
        <v>1041</v>
      </c>
      <c r="F7" s="174"/>
      <c r="G7" s="105"/>
      <c r="H7" s="120"/>
      <c r="I7" s="259" t="s">
        <v>1044</v>
      </c>
      <c r="J7" s="259" t="s">
        <v>1045</v>
      </c>
    </row>
    <row r="8" spans="1:19" s="120" customFormat="1" ht="30" x14ac:dyDescent="0.25">
      <c r="A8" s="177" t="s">
        <v>125</v>
      </c>
      <c r="B8" s="180" t="s">
        <v>1</v>
      </c>
      <c r="C8" s="180" t="s">
        <v>2</v>
      </c>
      <c r="D8" s="180" t="s">
        <v>70</v>
      </c>
      <c r="E8" s="176" t="s">
        <v>1043</v>
      </c>
      <c r="F8" s="174" t="s">
        <v>1068</v>
      </c>
      <c r="G8" s="119" t="s">
        <v>1043</v>
      </c>
      <c r="H8" s="121" t="s">
        <v>1042</v>
      </c>
      <c r="I8" s="259"/>
      <c r="J8" s="259"/>
    </row>
    <row r="9" spans="1:19" ht="30" x14ac:dyDescent="0.25">
      <c r="A9" s="174" t="s">
        <v>127</v>
      </c>
      <c r="B9" s="174"/>
      <c r="C9" s="174"/>
      <c r="D9" s="174"/>
      <c r="E9" s="179">
        <v>50</v>
      </c>
      <c r="F9" s="179">
        <v>50</v>
      </c>
      <c r="G9" s="116">
        <v>50</v>
      </c>
      <c r="H9" s="105">
        <v>50</v>
      </c>
      <c r="I9" s="123">
        <f>+IF(G9&gt;0,H9/G9,"")</f>
        <v>1</v>
      </c>
      <c r="J9" s="129" t="str">
        <f>IF(I9="","",IF(I9&lt;=0.5,"Avance bajo",(IF(AND(I9&gt;0.5,I9&lt;=0.75),"Avance medio",IF(AND(I9&gt;0.75,I9&lt;=0.95),"Avance alto",IF(AND(I9&gt;0.95,I9&lt;=1),"Avance sobresaliente",IF(I9&gt;1,"Sobre ejecutado","")))))))</f>
        <v>Avance sobresaliente</v>
      </c>
    </row>
    <row r="10" spans="1:19" ht="30" x14ac:dyDescent="0.25">
      <c r="A10" s="174" t="s">
        <v>139</v>
      </c>
      <c r="B10" s="174"/>
      <c r="C10" s="174"/>
      <c r="D10" s="174"/>
      <c r="E10" s="179">
        <v>80</v>
      </c>
      <c r="F10" s="179">
        <v>80</v>
      </c>
      <c r="G10" s="116">
        <v>80</v>
      </c>
      <c r="H10" s="105">
        <v>80</v>
      </c>
      <c r="I10" s="129">
        <f t="shared" ref="I10:I73" si="0">+IF(G10&gt;0,H10/G10,"")</f>
        <v>1</v>
      </c>
      <c r="J10" s="129" t="str">
        <f t="shared" ref="J10:J73" si="1">IF(I10="","",IF(I10&lt;=0.5,"Avance bajo",(IF(AND(I10&gt;0.5,I10&lt;=0.75),"Avance medio",IF(AND(I10&gt;0.75,I10&lt;=0.95),"Avance alto",IF(AND(I10&gt;0.95,I10&lt;=1),"Avance sobresaliente",IF(I10&gt;1,"Sobre ejecutado","")))))))</f>
        <v>Avance sobresaliente</v>
      </c>
    </row>
    <row r="11" spans="1:19" x14ac:dyDescent="0.25">
      <c r="A11" s="174" t="s">
        <v>145</v>
      </c>
      <c r="B11" s="174"/>
      <c r="C11" s="174"/>
      <c r="D11" s="174"/>
      <c r="E11" s="179">
        <v>400</v>
      </c>
      <c r="F11" s="179">
        <v>400</v>
      </c>
      <c r="G11" s="116">
        <v>400</v>
      </c>
      <c r="H11" s="105">
        <v>400</v>
      </c>
      <c r="I11" s="129">
        <f t="shared" si="0"/>
        <v>1</v>
      </c>
      <c r="J11" s="129" t="str">
        <f t="shared" si="1"/>
        <v>Avance sobresaliente</v>
      </c>
    </row>
    <row r="12" spans="1:19" ht="30" x14ac:dyDescent="0.25">
      <c r="A12" s="174" t="s">
        <v>153</v>
      </c>
      <c r="B12" s="174"/>
      <c r="C12" s="174"/>
      <c r="D12" s="174"/>
      <c r="E12" s="179">
        <v>610</v>
      </c>
      <c r="F12" s="179">
        <v>610</v>
      </c>
      <c r="G12" s="116">
        <v>610</v>
      </c>
      <c r="H12" s="105">
        <v>610</v>
      </c>
      <c r="I12" s="129">
        <f t="shared" si="0"/>
        <v>1</v>
      </c>
      <c r="J12" s="129" t="str">
        <f t="shared" si="1"/>
        <v>Avance sobresaliente</v>
      </c>
    </row>
    <row r="13" spans="1:19" x14ac:dyDescent="0.25">
      <c r="A13" s="174" t="s">
        <v>155</v>
      </c>
      <c r="B13" s="174"/>
      <c r="C13" s="174"/>
      <c r="D13" s="174"/>
      <c r="E13" s="179">
        <v>100</v>
      </c>
      <c r="F13" s="179">
        <v>100</v>
      </c>
      <c r="G13" s="116">
        <v>100</v>
      </c>
      <c r="H13" s="105">
        <v>100</v>
      </c>
      <c r="I13" s="129">
        <f t="shared" si="0"/>
        <v>1</v>
      </c>
      <c r="J13" s="129" t="str">
        <f t="shared" si="1"/>
        <v>Avance sobresaliente</v>
      </c>
    </row>
    <row r="14" spans="1:19" x14ac:dyDescent="0.25">
      <c r="A14" s="174" t="s">
        <v>1040</v>
      </c>
      <c r="B14" s="174"/>
      <c r="C14" s="174"/>
      <c r="D14" s="174"/>
      <c r="E14" s="179">
        <v>1240</v>
      </c>
      <c r="F14" s="179">
        <v>1240</v>
      </c>
      <c r="G14" s="116">
        <v>1240</v>
      </c>
      <c r="H14" s="105">
        <v>1240</v>
      </c>
      <c r="I14" s="129">
        <f t="shared" si="0"/>
        <v>1</v>
      </c>
      <c r="J14" s="129" t="str">
        <f t="shared" si="1"/>
        <v>Avance sobresaliente</v>
      </c>
    </row>
    <row r="15" spans="1:19" x14ac:dyDescent="0.25">
      <c r="A15"/>
      <c r="B15"/>
      <c r="C15"/>
      <c r="D15"/>
      <c r="E15"/>
      <c r="F15"/>
      <c r="G15" s="116"/>
      <c r="I15" s="129" t="str">
        <f t="shared" si="0"/>
        <v/>
      </c>
      <c r="J15" s="129" t="str">
        <f t="shared" si="1"/>
        <v/>
      </c>
    </row>
    <row r="16" spans="1:19" x14ac:dyDescent="0.25">
      <c r="A16"/>
      <c r="B16"/>
      <c r="C16"/>
      <c r="D16"/>
      <c r="E16"/>
      <c r="F16"/>
      <c r="G16" s="116"/>
      <c r="I16" s="129" t="str">
        <f t="shared" si="0"/>
        <v/>
      </c>
      <c r="J16" s="129" t="str">
        <f t="shared" si="1"/>
        <v/>
      </c>
    </row>
    <row r="17" spans="1:10" x14ac:dyDescent="0.25">
      <c r="A17"/>
      <c r="B17"/>
      <c r="C17"/>
      <c r="D17"/>
      <c r="E17"/>
      <c r="F17"/>
      <c r="G17" s="116"/>
      <c r="I17" s="129" t="str">
        <f t="shared" si="0"/>
        <v/>
      </c>
      <c r="J17" s="129" t="str">
        <f t="shared" si="1"/>
        <v/>
      </c>
    </row>
    <row r="18" spans="1:10" x14ac:dyDescent="0.25">
      <c r="A18"/>
      <c r="B18"/>
      <c r="C18"/>
      <c r="D18"/>
      <c r="E18"/>
      <c r="F18"/>
      <c r="G18" s="116"/>
      <c r="I18" s="129" t="str">
        <f t="shared" si="0"/>
        <v/>
      </c>
      <c r="J18" s="129" t="str">
        <f t="shared" si="1"/>
        <v/>
      </c>
    </row>
    <row r="19" spans="1:10" x14ac:dyDescent="0.25">
      <c r="A19"/>
      <c r="B19"/>
      <c r="C19"/>
      <c r="D19"/>
      <c r="E19"/>
      <c r="F19"/>
      <c r="G19" s="104"/>
      <c r="I19" s="129" t="str">
        <f t="shared" si="0"/>
        <v/>
      </c>
      <c r="J19" s="129" t="str">
        <f t="shared" si="1"/>
        <v/>
      </c>
    </row>
    <row r="20" spans="1:10" x14ac:dyDescent="0.25">
      <c r="A20"/>
      <c r="B20"/>
      <c r="C20"/>
      <c r="D20"/>
      <c r="E20"/>
      <c r="F20"/>
      <c r="G20" s="104"/>
      <c r="I20" s="129" t="str">
        <f t="shared" si="0"/>
        <v/>
      </c>
      <c r="J20" s="129" t="str">
        <f t="shared" si="1"/>
        <v/>
      </c>
    </row>
    <row r="21" spans="1:10" x14ac:dyDescent="0.25">
      <c r="A21"/>
      <c r="B21"/>
      <c r="C21"/>
      <c r="D21"/>
      <c r="E21"/>
      <c r="F21"/>
      <c r="G21" s="104"/>
      <c r="I21" s="129" t="str">
        <f t="shared" si="0"/>
        <v/>
      </c>
      <c r="J21" s="129" t="str">
        <f t="shared" si="1"/>
        <v/>
      </c>
    </row>
    <row r="22" spans="1:10" x14ac:dyDescent="0.25">
      <c r="A22"/>
      <c r="B22"/>
      <c r="C22"/>
      <c r="D22"/>
      <c r="E22"/>
      <c r="F22"/>
      <c r="G22" s="104"/>
      <c r="I22" s="129" t="str">
        <f t="shared" si="0"/>
        <v/>
      </c>
      <c r="J22" s="129" t="str">
        <f t="shared" si="1"/>
        <v/>
      </c>
    </row>
    <row r="23" spans="1:10" x14ac:dyDescent="0.25">
      <c r="A23"/>
      <c r="B23"/>
      <c r="C23"/>
      <c r="D23"/>
      <c r="E23"/>
      <c r="F23"/>
      <c r="G23" s="104"/>
      <c r="I23" s="129" t="str">
        <f t="shared" si="0"/>
        <v/>
      </c>
      <c r="J23" s="129" t="str">
        <f t="shared" si="1"/>
        <v/>
      </c>
    </row>
    <row r="24" spans="1:10" x14ac:dyDescent="0.25">
      <c r="A24"/>
      <c r="B24"/>
      <c r="C24"/>
      <c r="D24"/>
      <c r="E24"/>
      <c r="F24"/>
      <c r="G24" s="104"/>
      <c r="I24" s="129" t="str">
        <f t="shared" si="0"/>
        <v/>
      </c>
      <c r="J24" s="129" t="str">
        <f t="shared" si="1"/>
        <v/>
      </c>
    </row>
    <row r="25" spans="1:10" x14ac:dyDescent="0.25">
      <c r="A25" s="104"/>
      <c r="B25" s="104"/>
      <c r="C25" s="104"/>
      <c r="D25" s="104"/>
      <c r="E25" s="104"/>
      <c r="F25" s="104"/>
      <c r="G25" s="104"/>
      <c r="I25" s="129" t="str">
        <f t="shared" si="0"/>
        <v/>
      </c>
      <c r="J25" s="129" t="str">
        <f t="shared" si="1"/>
        <v/>
      </c>
    </row>
    <row r="26" spans="1:10" x14ac:dyDescent="0.25">
      <c r="A26" s="104"/>
      <c r="B26" s="104"/>
      <c r="C26" s="104"/>
      <c r="D26" s="104"/>
      <c r="E26" s="104"/>
      <c r="F26" s="104"/>
      <c r="G26" s="104"/>
      <c r="I26" s="129" t="str">
        <f t="shared" si="0"/>
        <v/>
      </c>
      <c r="J26" s="129" t="str">
        <f t="shared" si="1"/>
        <v/>
      </c>
    </row>
    <row r="27" spans="1:10" x14ac:dyDescent="0.25">
      <c r="A27" s="104"/>
      <c r="B27" s="104"/>
      <c r="C27" s="104"/>
      <c r="D27" s="104"/>
      <c r="E27" s="104"/>
      <c r="F27" s="104"/>
      <c r="G27" s="104"/>
      <c r="I27" s="129" t="str">
        <f t="shared" si="0"/>
        <v/>
      </c>
      <c r="J27" s="129" t="str">
        <f t="shared" si="1"/>
        <v/>
      </c>
    </row>
    <row r="28" spans="1:10" x14ac:dyDescent="0.25">
      <c r="A28" s="104"/>
      <c r="B28" s="104"/>
      <c r="C28" s="104"/>
      <c r="D28" s="104"/>
      <c r="E28" s="104"/>
      <c r="F28" s="104"/>
      <c r="G28" s="104"/>
      <c r="I28" s="129" t="str">
        <f t="shared" si="0"/>
        <v/>
      </c>
      <c r="J28" s="129" t="str">
        <f t="shared" si="1"/>
        <v/>
      </c>
    </row>
    <row r="29" spans="1:10" x14ac:dyDescent="0.25">
      <c r="A29" s="104"/>
      <c r="B29" s="104"/>
      <c r="C29" s="104"/>
      <c r="D29" s="104"/>
      <c r="E29" s="104"/>
      <c r="F29" s="104"/>
      <c r="G29" s="104"/>
      <c r="I29" s="129" t="str">
        <f t="shared" si="0"/>
        <v/>
      </c>
      <c r="J29" s="129" t="str">
        <f t="shared" si="1"/>
        <v/>
      </c>
    </row>
    <row r="30" spans="1:10" x14ac:dyDescent="0.25">
      <c r="A30" s="104"/>
      <c r="B30" s="104"/>
      <c r="C30" s="104"/>
      <c r="D30" s="104"/>
      <c r="E30" s="104"/>
      <c r="F30" s="104"/>
      <c r="G30" s="104"/>
      <c r="I30" s="129" t="str">
        <f t="shared" si="0"/>
        <v/>
      </c>
      <c r="J30" s="129" t="str">
        <f t="shared" si="1"/>
        <v/>
      </c>
    </row>
    <row r="31" spans="1:10" x14ac:dyDescent="0.25">
      <c r="A31" s="104"/>
      <c r="B31" s="104"/>
      <c r="C31" s="104"/>
      <c r="D31" s="104"/>
      <c r="E31" s="104"/>
      <c r="F31" s="104"/>
      <c r="G31" s="104"/>
      <c r="I31" s="129" t="str">
        <f t="shared" si="0"/>
        <v/>
      </c>
      <c r="J31" s="129" t="str">
        <f t="shared" si="1"/>
        <v/>
      </c>
    </row>
    <row r="32" spans="1:10" x14ac:dyDescent="0.25">
      <c r="A32" s="104"/>
      <c r="B32" s="104"/>
      <c r="C32" s="104"/>
      <c r="D32" s="104"/>
      <c r="E32" s="104"/>
      <c r="F32" s="104"/>
      <c r="G32" s="104"/>
      <c r="I32" s="129" t="str">
        <f t="shared" si="0"/>
        <v/>
      </c>
      <c r="J32" s="129" t="str">
        <f t="shared" si="1"/>
        <v/>
      </c>
    </row>
    <row r="33" spans="1:10" x14ac:dyDescent="0.25">
      <c r="A33" s="104"/>
      <c r="B33" s="104"/>
      <c r="C33" s="104"/>
      <c r="D33" s="104"/>
      <c r="E33" s="104"/>
      <c r="F33" s="104"/>
      <c r="G33" s="104"/>
      <c r="I33" s="129" t="str">
        <f t="shared" si="0"/>
        <v/>
      </c>
      <c r="J33" s="129" t="str">
        <f t="shared" si="1"/>
        <v/>
      </c>
    </row>
    <row r="34" spans="1:10" x14ac:dyDescent="0.25">
      <c r="A34" s="104"/>
      <c r="B34" s="104"/>
      <c r="C34" s="104"/>
      <c r="D34" s="104"/>
      <c r="E34" s="104"/>
      <c r="F34" s="104"/>
      <c r="G34" s="104"/>
      <c r="I34" s="129" t="str">
        <f t="shared" si="0"/>
        <v/>
      </c>
      <c r="J34" s="129" t="str">
        <f t="shared" si="1"/>
        <v/>
      </c>
    </row>
    <row r="35" spans="1:10" x14ac:dyDescent="0.25">
      <c r="A35" s="104"/>
      <c r="B35" s="104"/>
      <c r="C35" s="104"/>
      <c r="D35" s="104"/>
      <c r="E35" s="104"/>
      <c r="F35" s="104"/>
      <c r="G35" s="104"/>
      <c r="I35" s="129" t="str">
        <f t="shared" si="0"/>
        <v/>
      </c>
      <c r="J35" s="129" t="str">
        <f t="shared" si="1"/>
        <v/>
      </c>
    </row>
    <row r="36" spans="1:10" x14ac:dyDescent="0.25">
      <c r="A36" s="104"/>
      <c r="B36" s="104"/>
      <c r="C36" s="104"/>
      <c r="D36" s="104"/>
      <c r="E36" s="104"/>
      <c r="F36" s="104"/>
      <c r="G36" s="104"/>
      <c r="I36" s="129" t="str">
        <f t="shared" si="0"/>
        <v/>
      </c>
      <c r="J36" s="129" t="str">
        <f t="shared" si="1"/>
        <v/>
      </c>
    </row>
    <row r="37" spans="1:10" x14ac:dyDescent="0.25">
      <c r="A37" s="104"/>
      <c r="B37" s="104"/>
      <c r="C37" s="104"/>
      <c r="D37" s="104"/>
      <c r="E37" s="104"/>
      <c r="F37" s="104"/>
      <c r="G37" s="104"/>
      <c r="I37" s="129" t="str">
        <f t="shared" si="0"/>
        <v/>
      </c>
      <c r="J37" s="129" t="str">
        <f t="shared" si="1"/>
        <v/>
      </c>
    </row>
    <row r="38" spans="1:10" x14ac:dyDescent="0.25">
      <c r="A38" s="104"/>
      <c r="B38" s="104"/>
      <c r="C38" s="104"/>
      <c r="D38" s="104"/>
      <c r="E38" s="104"/>
      <c r="F38" s="104"/>
      <c r="G38" s="104"/>
      <c r="I38" s="129" t="str">
        <f t="shared" si="0"/>
        <v/>
      </c>
      <c r="J38" s="129" t="str">
        <f t="shared" si="1"/>
        <v/>
      </c>
    </row>
    <row r="39" spans="1:10" x14ac:dyDescent="0.25">
      <c r="A39" s="104"/>
      <c r="B39" s="104"/>
      <c r="C39" s="104"/>
      <c r="D39" s="104"/>
      <c r="E39" s="104"/>
      <c r="F39" s="104"/>
      <c r="G39" s="104"/>
      <c r="I39" s="129" t="str">
        <f t="shared" si="0"/>
        <v/>
      </c>
      <c r="J39" s="129" t="str">
        <f t="shared" si="1"/>
        <v/>
      </c>
    </row>
    <row r="40" spans="1:10" x14ac:dyDescent="0.25">
      <c r="A40" s="104"/>
      <c r="B40" s="104"/>
      <c r="C40" s="104"/>
      <c r="D40" s="104"/>
      <c r="E40" s="104"/>
      <c r="F40" s="104"/>
      <c r="G40" s="104"/>
      <c r="I40" s="129" t="str">
        <f t="shared" si="0"/>
        <v/>
      </c>
      <c r="J40" s="129" t="str">
        <f t="shared" si="1"/>
        <v/>
      </c>
    </row>
    <row r="41" spans="1:10" x14ac:dyDescent="0.25">
      <c r="A41" s="104"/>
      <c r="B41" s="104"/>
      <c r="C41" s="104"/>
      <c r="D41" s="104"/>
      <c r="E41" s="104"/>
      <c r="F41" s="104"/>
      <c r="G41" s="104"/>
      <c r="I41" s="129" t="str">
        <f t="shared" si="0"/>
        <v/>
      </c>
      <c r="J41" s="129" t="str">
        <f t="shared" si="1"/>
        <v/>
      </c>
    </row>
    <row r="42" spans="1:10" x14ac:dyDescent="0.25">
      <c r="A42" s="104"/>
      <c r="B42" s="104"/>
      <c r="C42" s="104"/>
      <c r="D42" s="104"/>
      <c r="E42" s="104"/>
      <c r="F42" s="104"/>
      <c r="G42" s="104"/>
      <c r="I42" s="129" t="str">
        <f t="shared" si="0"/>
        <v/>
      </c>
      <c r="J42" s="129" t="str">
        <f t="shared" si="1"/>
        <v/>
      </c>
    </row>
    <row r="43" spans="1:10" x14ac:dyDescent="0.25">
      <c r="A43" s="104"/>
      <c r="B43" s="104"/>
      <c r="C43" s="104"/>
      <c r="D43" s="104"/>
      <c r="E43" s="104"/>
      <c r="F43" s="104"/>
      <c r="G43" s="104"/>
      <c r="I43" s="129" t="str">
        <f t="shared" si="0"/>
        <v/>
      </c>
      <c r="J43" s="129" t="str">
        <f t="shared" si="1"/>
        <v/>
      </c>
    </row>
    <row r="44" spans="1:10" x14ac:dyDescent="0.25">
      <c r="A44" s="104"/>
      <c r="B44" s="104"/>
      <c r="C44" s="104"/>
      <c r="D44" s="104"/>
      <c r="E44" s="104"/>
      <c r="F44" s="104"/>
      <c r="G44" s="104"/>
      <c r="I44" s="129" t="str">
        <f t="shared" si="0"/>
        <v/>
      </c>
      <c r="J44" s="129" t="str">
        <f t="shared" si="1"/>
        <v/>
      </c>
    </row>
    <row r="45" spans="1:10" x14ac:dyDescent="0.25">
      <c r="A45" s="104"/>
      <c r="B45" s="104"/>
      <c r="C45" s="104"/>
      <c r="D45" s="104"/>
      <c r="E45" s="104"/>
      <c r="F45" s="104"/>
      <c r="G45" s="104"/>
      <c r="I45" s="129" t="str">
        <f t="shared" si="0"/>
        <v/>
      </c>
      <c r="J45" s="129" t="str">
        <f t="shared" si="1"/>
        <v/>
      </c>
    </row>
    <row r="46" spans="1:10" x14ac:dyDescent="0.25">
      <c r="A46" s="104"/>
      <c r="B46" s="104"/>
      <c r="C46" s="104"/>
      <c r="D46" s="104"/>
      <c r="E46" s="104"/>
      <c r="F46" s="104"/>
      <c r="G46" s="104"/>
      <c r="I46" s="129" t="str">
        <f t="shared" si="0"/>
        <v/>
      </c>
      <c r="J46" s="129" t="str">
        <f t="shared" si="1"/>
        <v/>
      </c>
    </row>
    <row r="47" spans="1:10" x14ac:dyDescent="0.25">
      <c r="A47" s="104"/>
      <c r="B47" s="104"/>
      <c r="C47" s="104"/>
      <c r="D47" s="104"/>
      <c r="E47" s="104"/>
      <c r="F47" s="104"/>
      <c r="G47" s="104"/>
      <c r="I47" s="129" t="str">
        <f t="shared" si="0"/>
        <v/>
      </c>
      <c r="J47" s="129" t="str">
        <f t="shared" si="1"/>
        <v/>
      </c>
    </row>
    <row r="48" spans="1:10" x14ac:dyDescent="0.25">
      <c r="A48" s="104"/>
      <c r="B48" s="104"/>
      <c r="C48" s="104"/>
      <c r="D48" s="104"/>
      <c r="E48" s="104"/>
      <c r="F48" s="104"/>
      <c r="G48" s="104"/>
      <c r="I48" s="129" t="str">
        <f t="shared" si="0"/>
        <v/>
      </c>
      <c r="J48" s="129" t="str">
        <f t="shared" si="1"/>
        <v/>
      </c>
    </row>
    <row r="49" spans="1:10" x14ac:dyDescent="0.25">
      <c r="A49" s="104"/>
      <c r="B49" s="104"/>
      <c r="C49" s="104"/>
      <c r="D49" s="104"/>
      <c r="E49" s="104"/>
      <c r="F49" s="104"/>
      <c r="G49" s="104"/>
      <c r="I49" s="129" t="str">
        <f t="shared" si="0"/>
        <v/>
      </c>
      <c r="J49" s="129" t="str">
        <f t="shared" si="1"/>
        <v/>
      </c>
    </row>
    <row r="50" spans="1:10" x14ac:dyDescent="0.25">
      <c r="A50" s="104"/>
      <c r="B50" s="104"/>
      <c r="C50" s="104"/>
      <c r="D50" s="104"/>
      <c r="E50" s="104"/>
      <c r="F50" s="104"/>
      <c r="G50" s="104"/>
      <c r="I50" s="129" t="str">
        <f t="shared" si="0"/>
        <v/>
      </c>
      <c r="J50" s="129" t="str">
        <f t="shared" si="1"/>
        <v/>
      </c>
    </row>
    <row r="51" spans="1:10" x14ac:dyDescent="0.25">
      <c r="A51" s="104"/>
      <c r="B51" s="104"/>
      <c r="C51" s="104"/>
      <c r="D51" s="104"/>
      <c r="E51" s="104"/>
      <c r="F51" s="104"/>
      <c r="G51" s="104"/>
      <c r="I51" s="129" t="str">
        <f t="shared" si="0"/>
        <v/>
      </c>
      <c r="J51" s="129" t="str">
        <f t="shared" si="1"/>
        <v/>
      </c>
    </row>
    <row r="52" spans="1:10" x14ac:dyDescent="0.25">
      <c r="A52" s="104"/>
      <c r="B52" s="104"/>
      <c r="C52" s="104"/>
      <c r="D52" s="104"/>
      <c r="E52" s="104"/>
      <c r="F52" s="104"/>
      <c r="G52" s="104"/>
      <c r="I52" s="129" t="str">
        <f t="shared" si="0"/>
        <v/>
      </c>
      <c r="J52" s="129" t="str">
        <f t="shared" si="1"/>
        <v/>
      </c>
    </row>
    <row r="53" spans="1:10" x14ac:dyDescent="0.25">
      <c r="A53" s="104"/>
      <c r="B53" s="104"/>
      <c r="C53" s="104"/>
      <c r="D53" s="104"/>
      <c r="E53" s="104"/>
      <c r="F53" s="104"/>
      <c r="G53" s="104"/>
      <c r="I53" s="129" t="str">
        <f t="shared" si="0"/>
        <v/>
      </c>
      <c r="J53" s="129" t="str">
        <f t="shared" si="1"/>
        <v/>
      </c>
    </row>
    <row r="54" spans="1:10" x14ac:dyDescent="0.25">
      <c r="A54" s="104"/>
      <c r="B54" s="104"/>
      <c r="C54" s="104"/>
      <c r="D54" s="104"/>
      <c r="E54" s="104"/>
      <c r="F54" s="104"/>
      <c r="G54" s="104"/>
      <c r="I54" s="129" t="str">
        <f t="shared" si="0"/>
        <v/>
      </c>
      <c r="J54" s="129" t="str">
        <f t="shared" si="1"/>
        <v/>
      </c>
    </row>
    <row r="55" spans="1:10" x14ac:dyDescent="0.25">
      <c r="A55" s="104"/>
      <c r="B55" s="104"/>
      <c r="C55" s="104"/>
      <c r="D55" s="104"/>
      <c r="E55" s="104"/>
      <c r="F55" s="104"/>
      <c r="G55" s="104"/>
      <c r="I55" s="129" t="str">
        <f t="shared" si="0"/>
        <v/>
      </c>
      <c r="J55" s="129" t="str">
        <f t="shared" si="1"/>
        <v/>
      </c>
    </row>
    <row r="56" spans="1:10" x14ac:dyDescent="0.25">
      <c r="A56" s="104"/>
      <c r="B56" s="104"/>
      <c r="C56" s="104"/>
      <c r="D56" s="104"/>
      <c r="E56" s="104"/>
      <c r="F56" s="104"/>
      <c r="G56" s="104"/>
      <c r="I56" s="129" t="str">
        <f t="shared" si="0"/>
        <v/>
      </c>
      <c r="J56" s="129" t="str">
        <f t="shared" si="1"/>
        <v/>
      </c>
    </row>
    <row r="57" spans="1:10" x14ac:dyDescent="0.25">
      <c r="A57" s="104"/>
      <c r="B57" s="104"/>
      <c r="C57" s="104"/>
      <c r="D57" s="104"/>
      <c r="E57" s="104"/>
      <c r="F57" s="104"/>
      <c r="G57" s="104"/>
      <c r="I57" s="129" t="str">
        <f t="shared" si="0"/>
        <v/>
      </c>
      <c r="J57" s="129" t="str">
        <f t="shared" si="1"/>
        <v/>
      </c>
    </row>
    <row r="58" spans="1:10" x14ac:dyDescent="0.25">
      <c r="A58" s="104"/>
      <c r="B58" s="104"/>
      <c r="C58" s="104"/>
      <c r="D58" s="104"/>
      <c r="E58" s="104"/>
      <c r="F58" s="104"/>
      <c r="G58" s="104"/>
      <c r="I58" s="129" t="str">
        <f t="shared" si="0"/>
        <v/>
      </c>
      <c r="J58" s="129" t="str">
        <f t="shared" si="1"/>
        <v/>
      </c>
    </row>
    <row r="59" spans="1:10" x14ac:dyDescent="0.25">
      <c r="A59" s="104"/>
      <c r="B59" s="104"/>
      <c r="C59" s="104"/>
      <c r="D59" s="104"/>
      <c r="E59" s="104"/>
      <c r="F59" s="104"/>
      <c r="G59" s="104"/>
      <c r="I59" s="129" t="str">
        <f t="shared" si="0"/>
        <v/>
      </c>
      <c r="J59" s="129" t="str">
        <f t="shared" si="1"/>
        <v/>
      </c>
    </row>
    <row r="60" spans="1:10" x14ac:dyDescent="0.25">
      <c r="A60" s="104"/>
      <c r="B60" s="104"/>
      <c r="C60" s="104"/>
      <c r="D60" s="104"/>
      <c r="E60" s="104"/>
      <c r="F60" s="104"/>
      <c r="G60" s="104"/>
      <c r="I60" s="129" t="str">
        <f t="shared" si="0"/>
        <v/>
      </c>
      <c r="J60" s="129" t="str">
        <f t="shared" si="1"/>
        <v/>
      </c>
    </row>
    <row r="61" spans="1:10" x14ac:dyDescent="0.25">
      <c r="A61" s="104"/>
      <c r="B61" s="104"/>
      <c r="C61" s="104"/>
      <c r="D61" s="104"/>
      <c r="E61" s="104"/>
      <c r="F61" s="104"/>
      <c r="G61" s="104"/>
      <c r="I61" s="129" t="str">
        <f t="shared" si="0"/>
        <v/>
      </c>
      <c r="J61" s="129" t="str">
        <f t="shared" si="1"/>
        <v/>
      </c>
    </row>
    <row r="62" spans="1:10" x14ac:dyDescent="0.25">
      <c r="A62" s="104"/>
      <c r="B62" s="104"/>
      <c r="C62" s="104"/>
      <c r="D62" s="104"/>
      <c r="E62" s="104"/>
      <c r="F62" s="104"/>
      <c r="G62" s="104"/>
      <c r="I62" s="129" t="str">
        <f t="shared" si="0"/>
        <v/>
      </c>
      <c r="J62" s="129" t="str">
        <f t="shared" si="1"/>
        <v/>
      </c>
    </row>
    <row r="63" spans="1:10" x14ac:dyDescent="0.25">
      <c r="A63" s="104"/>
      <c r="B63" s="104"/>
      <c r="C63" s="104"/>
      <c r="D63" s="104"/>
      <c r="E63" s="104"/>
      <c r="F63" s="104"/>
      <c r="G63" s="104"/>
      <c r="I63" s="129" t="str">
        <f t="shared" si="0"/>
        <v/>
      </c>
      <c r="J63" s="129" t="str">
        <f t="shared" si="1"/>
        <v/>
      </c>
    </row>
    <row r="64" spans="1:10" x14ac:dyDescent="0.25">
      <c r="A64" s="104"/>
      <c r="B64" s="104"/>
      <c r="C64" s="104"/>
      <c r="D64" s="104"/>
      <c r="E64" s="104"/>
      <c r="F64" s="104"/>
      <c r="G64" s="104"/>
      <c r="I64" s="129" t="str">
        <f t="shared" si="0"/>
        <v/>
      </c>
      <c r="J64" s="129" t="str">
        <f t="shared" si="1"/>
        <v/>
      </c>
    </row>
    <row r="65" spans="1:10" x14ac:dyDescent="0.25">
      <c r="A65" s="104"/>
      <c r="B65" s="104"/>
      <c r="C65" s="104"/>
      <c r="D65" s="104"/>
      <c r="E65" s="104"/>
      <c r="F65" s="104"/>
      <c r="G65" s="104"/>
      <c r="I65" s="129" t="str">
        <f t="shared" si="0"/>
        <v/>
      </c>
      <c r="J65" s="129" t="str">
        <f t="shared" si="1"/>
        <v/>
      </c>
    </row>
    <row r="66" spans="1:10" x14ac:dyDescent="0.25">
      <c r="A66" s="104"/>
      <c r="B66" s="104"/>
      <c r="C66" s="104"/>
      <c r="D66" s="104"/>
      <c r="E66" s="104"/>
      <c r="F66" s="104"/>
      <c r="G66" s="104"/>
      <c r="I66" s="129" t="str">
        <f t="shared" si="0"/>
        <v/>
      </c>
      <c r="J66" s="129" t="str">
        <f t="shared" si="1"/>
        <v/>
      </c>
    </row>
    <row r="67" spans="1:10" x14ac:dyDescent="0.25">
      <c r="A67" s="104"/>
      <c r="B67" s="104"/>
      <c r="C67" s="104"/>
      <c r="D67" s="104"/>
      <c r="E67" s="104"/>
      <c r="F67" s="104"/>
      <c r="G67" s="104"/>
      <c r="I67" s="129" t="str">
        <f t="shared" si="0"/>
        <v/>
      </c>
      <c r="J67" s="129" t="str">
        <f t="shared" si="1"/>
        <v/>
      </c>
    </row>
    <row r="68" spans="1:10" x14ac:dyDescent="0.25">
      <c r="A68" s="104"/>
      <c r="B68" s="104"/>
      <c r="C68" s="104"/>
      <c r="D68" s="104"/>
      <c r="E68" s="104"/>
      <c r="F68" s="104"/>
      <c r="G68" s="104"/>
      <c r="I68" s="129" t="str">
        <f t="shared" si="0"/>
        <v/>
      </c>
      <c r="J68" s="129" t="str">
        <f t="shared" si="1"/>
        <v/>
      </c>
    </row>
    <row r="69" spans="1:10" x14ac:dyDescent="0.25">
      <c r="A69" s="104"/>
      <c r="B69" s="104"/>
      <c r="C69" s="104"/>
      <c r="D69" s="104"/>
      <c r="E69" s="104"/>
      <c r="F69" s="104"/>
      <c r="G69" s="104"/>
      <c r="I69" s="129" t="str">
        <f t="shared" si="0"/>
        <v/>
      </c>
      <c r="J69" s="129" t="str">
        <f t="shared" si="1"/>
        <v/>
      </c>
    </row>
    <row r="70" spans="1:10" x14ac:dyDescent="0.25">
      <c r="A70" s="104"/>
      <c r="B70" s="104"/>
      <c r="C70" s="104"/>
      <c r="D70" s="104"/>
      <c r="E70" s="104"/>
      <c r="F70" s="104"/>
      <c r="G70" s="104"/>
      <c r="I70" s="129" t="str">
        <f t="shared" si="0"/>
        <v/>
      </c>
      <c r="J70" s="129" t="str">
        <f t="shared" si="1"/>
        <v/>
      </c>
    </row>
    <row r="71" spans="1:10" x14ac:dyDescent="0.25">
      <c r="A71" s="104"/>
      <c r="B71" s="104"/>
      <c r="C71" s="104"/>
      <c r="D71" s="104"/>
      <c r="E71" s="104"/>
      <c r="F71" s="104"/>
      <c r="G71" s="104"/>
      <c r="I71" s="129" t="str">
        <f t="shared" si="0"/>
        <v/>
      </c>
      <c r="J71" s="129" t="str">
        <f t="shared" si="1"/>
        <v/>
      </c>
    </row>
    <row r="72" spans="1:10" x14ac:dyDescent="0.25">
      <c r="A72" s="104"/>
      <c r="B72" s="104"/>
      <c r="C72" s="104"/>
      <c r="D72" s="104"/>
      <c r="E72" s="104"/>
      <c r="F72" s="104"/>
      <c r="G72" s="104"/>
      <c r="I72" s="129" t="str">
        <f t="shared" si="0"/>
        <v/>
      </c>
      <c r="J72" s="129" t="str">
        <f t="shared" si="1"/>
        <v/>
      </c>
    </row>
    <row r="73" spans="1:10" x14ac:dyDescent="0.25">
      <c r="A73" s="104"/>
      <c r="B73" s="104"/>
      <c r="C73" s="104"/>
      <c r="D73" s="104"/>
      <c r="E73" s="104"/>
      <c r="F73" s="104"/>
      <c r="G73" s="104"/>
      <c r="I73" s="129" t="str">
        <f t="shared" si="0"/>
        <v/>
      </c>
      <c r="J73" s="129" t="str">
        <f t="shared" si="1"/>
        <v/>
      </c>
    </row>
    <row r="74" spans="1:10" x14ac:dyDescent="0.25">
      <c r="A74" s="104"/>
      <c r="B74" s="104"/>
      <c r="C74" s="104"/>
      <c r="D74" s="104"/>
      <c r="E74" s="104"/>
      <c r="F74" s="104"/>
      <c r="G74" s="104"/>
      <c r="I74" s="129" t="str">
        <f t="shared" ref="I74:I137" si="2">+IF(G74&gt;0,H74/G74,"")</f>
        <v/>
      </c>
      <c r="J74" s="129" t="str">
        <f t="shared" ref="J74:J137" si="3">IF(I74="","",IF(I74&lt;=0.5,"Avance bajo",(IF(AND(I74&gt;0.5,I74&lt;=0.75),"Avance medio",IF(AND(I74&gt;0.75,I74&lt;=0.95),"Avance alto",IF(AND(I74&gt;0.95,I74&lt;=1),"Avance sobresaliente",IF(I74&gt;1,"Sobre ejecutado","")))))))</f>
        <v/>
      </c>
    </row>
    <row r="75" spans="1:10" x14ac:dyDescent="0.25">
      <c r="A75" s="104"/>
      <c r="B75" s="104"/>
      <c r="C75" s="104"/>
      <c r="D75" s="104"/>
      <c r="E75" s="104"/>
      <c r="F75" s="104"/>
      <c r="G75" s="104"/>
      <c r="I75" s="129" t="str">
        <f t="shared" si="2"/>
        <v/>
      </c>
      <c r="J75" s="129" t="str">
        <f t="shared" si="3"/>
        <v/>
      </c>
    </row>
    <row r="76" spans="1:10" x14ac:dyDescent="0.25">
      <c r="A76" s="104"/>
      <c r="B76" s="104"/>
      <c r="C76" s="104"/>
      <c r="D76" s="104"/>
      <c r="E76" s="104"/>
      <c r="F76" s="104"/>
      <c r="G76" s="104"/>
      <c r="I76" s="129" t="str">
        <f t="shared" si="2"/>
        <v/>
      </c>
      <c r="J76" s="129" t="str">
        <f t="shared" si="3"/>
        <v/>
      </c>
    </row>
    <row r="77" spans="1:10" x14ac:dyDescent="0.25">
      <c r="A77" s="104"/>
      <c r="B77" s="104"/>
      <c r="C77" s="104"/>
      <c r="D77" s="104"/>
      <c r="E77" s="104"/>
      <c r="F77" s="104"/>
      <c r="G77" s="104"/>
      <c r="I77" s="129" t="str">
        <f t="shared" si="2"/>
        <v/>
      </c>
      <c r="J77" s="129" t="str">
        <f t="shared" si="3"/>
        <v/>
      </c>
    </row>
    <row r="78" spans="1:10" x14ac:dyDescent="0.25">
      <c r="A78" s="104"/>
      <c r="B78" s="104"/>
      <c r="C78" s="104"/>
      <c r="D78" s="104"/>
      <c r="E78" s="104"/>
      <c r="F78" s="104"/>
      <c r="G78" s="104"/>
      <c r="I78" s="129" t="str">
        <f t="shared" si="2"/>
        <v/>
      </c>
      <c r="J78" s="129" t="str">
        <f t="shared" si="3"/>
        <v/>
      </c>
    </row>
    <row r="79" spans="1:10" x14ac:dyDescent="0.25">
      <c r="A79" s="104"/>
      <c r="B79" s="104"/>
      <c r="C79" s="104"/>
      <c r="D79" s="104"/>
      <c r="E79" s="104"/>
      <c r="I79" s="129" t="str">
        <f t="shared" si="2"/>
        <v/>
      </c>
      <c r="J79" s="129" t="str">
        <f t="shared" si="3"/>
        <v/>
      </c>
    </row>
    <row r="80" spans="1:10" x14ac:dyDescent="0.25">
      <c r="A80" s="104"/>
      <c r="B80" s="104"/>
      <c r="C80" s="104"/>
      <c r="D80" s="104"/>
      <c r="E80" s="104"/>
      <c r="I80" s="129" t="str">
        <f t="shared" si="2"/>
        <v/>
      </c>
      <c r="J80" s="129" t="str">
        <f t="shared" si="3"/>
        <v/>
      </c>
    </row>
    <row r="81" spans="1:10" x14ac:dyDescent="0.25">
      <c r="A81" s="104"/>
      <c r="B81" s="104"/>
      <c r="C81" s="104"/>
      <c r="D81" s="104"/>
      <c r="E81" s="104"/>
      <c r="I81" s="129" t="str">
        <f t="shared" si="2"/>
        <v/>
      </c>
      <c r="J81" s="129" t="str">
        <f t="shared" si="3"/>
        <v/>
      </c>
    </row>
    <row r="82" spans="1:10" x14ac:dyDescent="0.25">
      <c r="A82" s="104"/>
      <c r="B82" s="104"/>
      <c r="C82" s="104"/>
      <c r="D82" s="104"/>
      <c r="E82" s="104"/>
      <c r="I82" s="129" t="str">
        <f t="shared" si="2"/>
        <v/>
      </c>
      <c r="J82" s="129" t="str">
        <f t="shared" si="3"/>
        <v/>
      </c>
    </row>
    <row r="83" spans="1:10" x14ac:dyDescent="0.25">
      <c r="A83" s="104"/>
      <c r="B83" s="104"/>
      <c r="C83" s="104"/>
      <c r="D83" s="104"/>
      <c r="E83" s="104"/>
      <c r="I83" s="129" t="str">
        <f t="shared" si="2"/>
        <v/>
      </c>
      <c r="J83" s="129" t="str">
        <f t="shared" si="3"/>
        <v/>
      </c>
    </row>
    <row r="84" spans="1:10" x14ac:dyDescent="0.25">
      <c r="A84" s="104"/>
      <c r="B84" s="104"/>
      <c r="C84" s="104"/>
      <c r="D84" s="104"/>
      <c r="E84" s="104"/>
      <c r="I84" s="129" t="str">
        <f t="shared" si="2"/>
        <v/>
      </c>
      <c r="J84" s="129" t="str">
        <f t="shared" si="3"/>
        <v/>
      </c>
    </row>
    <row r="85" spans="1:10" x14ac:dyDescent="0.25">
      <c r="A85" s="104"/>
      <c r="B85" s="104"/>
      <c r="C85" s="104"/>
      <c r="D85" s="104"/>
      <c r="E85" s="104"/>
      <c r="I85" s="129" t="str">
        <f t="shared" si="2"/>
        <v/>
      </c>
      <c r="J85" s="129" t="str">
        <f t="shared" si="3"/>
        <v/>
      </c>
    </row>
    <row r="86" spans="1:10" x14ac:dyDescent="0.25">
      <c r="A86" s="104"/>
      <c r="B86" s="104"/>
      <c r="C86" s="104"/>
      <c r="D86" s="104"/>
      <c r="E86" s="104"/>
      <c r="I86" s="129" t="str">
        <f t="shared" si="2"/>
        <v/>
      </c>
      <c r="J86" s="129" t="str">
        <f t="shared" si="3"/>
        <v/>
      </c>
    </row>
    <row r="87" spans="1:10" x14ac:dyDescent="0.25">
      <c r="A87" s="104"/>
      <c r="B87" s="104"/>
      <c r="C87" s="104"/>
      <c r="D87" s="104"/>
      <c r="E87" s="104"/>
      <c r="I87" s="129" t="str">
        <f t="shared" si="2"/>
        <v/>
      </c>
      <c r="J87" s="129" t="str">
        <f t="shared" si="3"/>
        <v/>
      </c>
    </row>
    <row r="88" spans="1:10" x14ac:dyDescent="0.25">
      <c r="A88" s="104"/>
      <c r="B88" s="104"/>
      <c r="C88" s="104"/>
      <c r="D88" s="104"/>
      <c r="E88" s="104"/>
      <c r="I88" s="129" t="str">
        <f t="shared" si="2"/>
        <v/>
      </c>
      <c r="J88" s="129" t="str">
        <f t="shared" si="3"/>
        <v/>
      </c>
    </row>
    <row r="89" spans="1:10" x14ac:dyDescent="0.25">
      <c r="A89" s="104"/>
      <c r="B89" s="104"/>
      <c r="C89" s="104"/>
      <c r="D89" s="104"/>
      <c r="E89" s="104"/>
      <c r="I89" s="129" t="str">
        <f t="shared" si="2"/>
        <v/>
      </c>
      <c r="J89" s="129" t="str">
        <f t="shared" si="3"/>
        <v/>
      </c>
    </row>
    <row r="90" spans="1:10" x14ac:dyDescent="0.25">
      <c r="A90" s="104"/>
      <c r="B90" s="104"/>
      <c r="C90" s="104"/>
      <c r="D90" s="104"/>
      <c r="E90" s="104"/>
      <c r="I90" s="129" t="str">
        <f t="shared" si="2"/>
        <v/>
      </c>
      <c r="J90" s="129" t="str">
        <f t="shared" si="3"/>
        <v/>
      </c>
    </row>
    <row r="91" spans="1:10" x14ac:dyDescent="0.25">
      <c r="A91" s="104"/>
      <c r="B91" s="104"/>
      <c r="C91" s="104"/>
      <c r="D91" s="104"/>
      <c r="E91" s="104"/>
      <c r="I91" s="129" t="str">
        <f t="shared" si="2"/>
        <v/>
      </c>
      <c r="J91" s="129" t="str">
        <f t="shared" si="3"/>
        <v/>
      </c>
    </row>
    <row r="92" spans="1:10" x14ac:dyDescent="0.25">
      <c r="A92" s="104"/>
      <c r="B92" s="104"/>
      <c r="C92" s="104"/>
      <c r="D92" s="104"/>
      <c r="E92" s="104"/>
      <c r="I92" s="129" t="str">
        <f t="shared" si="2"/>
        <v/>
      </c>
      <c r="J92" s="129" t="str">
        <f t="shared" si="3"/>
        <v/>
      </c>
    </row>
    <row r="93" spans="1:10" x14ac:dyDescent="0.25">
      <c r="A93" s="104"/>
      <c r="B93" s="104"/>
      <c r="C93" s="104"/>
      <c r="D93" s="104"/>
      <c r="E93" s="104"/>
      <c r="I93" s="129" t="str">
        <f t="shared" si="2"/>
        <v/>
      </c>
      <c r="J93" s="129" t="str">
        <f t="shared" si="3"/>
        <v/>
      </c>
    </row>
    <row r="94" spans="1:10" x14ac:dyDescent="0.25">
      <c r="A94" s="104"/>
      <c r="B94" s="104"/>
      <c r="C94" s="104"/>
      <c r="D94" s="104"/>
      <c r="E94" s="104"/>
      <c r="I94" s="129" t="str">
        <f t="shared" si="2"/>
        <v/>
      </c>
      <c r="J94" s="129" t="str">
        <f t="shared" si="3"/>
        <v/>
      </c>
    </row>
    <row r="95" spans="1:10" x14ac:dyDescent="0.25">
      <c r="A95" s="104"/>
      <c r="B95" s="104"/>
      <c r="C95" s="104"/>
      <c r="D95" s="104"/>
      <c r="E95" s="104"/>
      <c r="I95" s="129" t="str">
        <f t="shared" si="2"/>
        <v/>
      </c>
      <c r="J95" s="129" t="str">
        <f t="shared" si="3"/>
        <v/>
      </c>
    </row>
    <row r="96" spans="1:10" x14ac:dyDescent="0.25">
      <c r="A96" s="104"/>
      <c r="B96" s="104"/>
      <c r="C96" s="104"/>
      <c r="D96" s="104"/>
      <c r="E96" s="104"/>
      <c r="I96" s="129" t="str">
        <f t="shared" si="2"/>
        <v/>
      </c>
      <c r="J96" s="129" t="str">
        <f t="shared" si="3"/>
        <v/>
      </c>
    </row>
    <row r="97" spans="1:10" x14ac:dyDescent="0.25">
      <c r="A97" s="104"/>
      <c r="B97" s="104"/>
      <c r="C97" s="104"/>
      <c r="D97" s="104"/>
      <c r="E97" s="104"/>
      <c r="I97" s="129" t="str">
        <f t="shared" si="2"/>
        <v/>
      </c>
      <c r="J97" s="129" t="str">
        <f t="shared" si="3"/>
        <v/>
      </c>
    </row>
    <row r="98" spans="1:10" x14ac:dyDescent="0.25">
      <c r="A98" s="104"/>
      <c r="B98" s="104"/>
      <c r="C98" s="104"/>
      <c r="D98" s="104"/>
      <c r="E98" s="104"/>
      <c r="I98" s="129" t="str">
        <f t="shared" si="2"/>
        <v/>
      </c>
      <c r="J98" s="129" t="str">
        <f t="shared" si="3"/>
        <v/>
      </c>
    </row>
    <row r="99" spans="1:10" x14ac:dyDescent="0.25">
      <c r="A99" s="104"/>
      <c r="B99" s="104"/>
      <c r="C99" s="104"/>
      <c r="D99" s="104"/>
      <c r="E99" s="104"/>
      <c r="I99" s="129" t="str">
        <f t="shared" si="2"/>
        <v/>
      </c>
      <c r="J99" s="129" t="str">
        <f t="shared" si="3"/>
        <v/>
      </c>
    </row>
    <row r="100" spans="1:10" x14ac:dyDescent="0.25">
      <c r="A100" s="104"/>
      <c r="B100" s="104"/>
      <c r="C100" s="104"/>
      <c r="D100" s="104"/>
      <c r="E100" s="104"/>
      <c r="I100" s="129" t="str">
        <f t="shared" si="2"/>
        <v/>
      </c>
      <c r="J100" s="129" t="str">
        <f t="shared" si="3"/>
        <v/>
      </c>
    </row>
    <row r="101" spans="1:10" x14ac:dyDescent="0.25">
      <c r="A101" s="104"/>
      <c r="B101" s="104"/>
      <c r="C101" s="104"/>
      <c r="D101" s="104"/>
      <c r="E101" s="104"/>
      <c r="I101" s="129" t="str">
        <f t="shared" si="2"/>
        <v/>
      </c>
      <c r="J101" s="129" t="str">
        <f t="shared" si="3"/>
        <v/>
      </c>
    </row>
    <row r="102" spans="1:10" x14ac:dyDescent="0.25">
      <c r="A102" s="104"/>
      <c r="B102" s="104"/>
      <c r="C102" s="104"/>
      <c r="D102" s="104"/>
      <c r="E102" s="104"/>
      <c r="I102" s="129" t="str">
        <f t="shared" si="2"/>
        <v/>
      </c>
      <c r="J102" s="129" t="str">
        <f t="shared" si="3"/>
        <v/>
      </c>
    </row>
    <row r="103" spans="1:10" x14ac:dyDescent="0.25">
      <c r="A103" s="104"/>
      <c r="B103" s="104"/>
      <c r="C103" s="104"/>
      <c r="D103" s="104"/>
      <c r="E103" s="104"/>
      <c r="I103" s="129" t="str">
        <f t="shared" si="2"/>
        <v/>
      </c>
      <c r="J103" s="129" t="str">
        <f t="shared" si="3"/>
        <v/>
      </c>
    </row>
    <row r="104" spans="1:10" x14ac:dyDescent="0.25">
      <c r="A104" s="104"/>
      <c r="B104" s="104"/>
      <c r="C104" s="104"/>
      <c r="D104" s="104"/>
      <c r="E104" s="104"/>
      <c r="I104" s="129" t="str">
        <f t="shared" si="2"/>
        <v/>
      </c>
      <c r="J104" s="129" t="str">
        <f t="shared" si="3"/>
        <v/>
      </c>
    </row>
    <row r="105" spans="1:10" x14ac:dyDescent="0.25">
      <c r="A105" s="104"/>
      <c r="B105" s="104"/>
      <c r="C105" s="104"/>
      <c r="D105" s="104"/>
      <c r="E105" s="104"/>
      <c r="I105" s="129" t="str">
        <f t="shared" si="2"/>
        <v/>
      </c>
      <c r="J105" s="129" t="str">
        <f t="shared" si="3"/>
        <v/>
      </c>
    </row>
    <row r="106" spans="1:10" x14ac:dyDescent="0.25">
      <c r="A106" s="104"/>
      <c r="B106" s="104"/>
      <c r="C106" s="104"/>
      <c r="D106" s="104"/>
      <c r="E106" s="104"/>
      <c r="I106" s="129" t="str">
        <f t="shared" si="2"/>
        <v/>
      </c>
      <c r="J106" s="129" t="str">
        <f t="shared" si="3"/>
        <v/>
      </c>
    </row>
    <row r="107" spans="1:10" x14ac:dyDescent="0.25">
      <c r="A107" s="104"/>
      <c r="B107" s="104"/>
      <c r="C107" s="104"/>
      <c r="D107" s="104"/>
      <c r="E107" s="104"/>
      <c r="I107" s="129" t="str">
        <f t="shared" si="2"/>
        <v/>
      </c>
      <c r="J107" s="129" t="str">
        <f t="shared" si="3"/>
        <v/>
      </c>
    </row>
    <row r="108" spans="1:10" x14ac:dyDescent="0.25">
      <c r="A108" s="104"/>
      <c r="B108" s="104"/>
      <c r="C108" s="104"/>
      <c r="D108" s="104"/>
      <c r="E108" s="104"/>
      <c r="I108" s="129" t="str">
        <f t="shared" si="2"/>
        <v/>
      </c>
      <c r="J108" s="129" t="str">
        <f t="shared" si="3"/>
        <v/>
      </c>
    </row>
    <row r="109" spans="1:10" x14ac:dyDescent="0.25">
      <c r="A109" s="104"/>
      <c r="B109" s="104"/>
      <c r="C109" s="104"/>
      <c r="D109" s="104"/>
      <c r="E109" s="104"/>
      <c r="I109" s="129" t="str">
        <f t="shared" si="2"/>
        <v/>
      </c>
      <c r="J109" s="129" t="str">
        <f t="shared" si="3"/>
        <v/>
      </c>
    </row>
    <row r="110" spans="1:10" x14ac:dyDescent="0.25">
      <c r="A110" s="104"/>
      <c r="B110" s="104"/>
      <c r="C110" s="104"/>
      <c r="D110" s="104"/>
      <c r="E110" s="104"/>
      <c r="I110" s="129" t="str">
        <f t="shared" si="2"/>
        <v/>
      </c>
      <c r="J110" s="129" t="str">
        <f t="shared" si="3"/>
        <v/>
      </c>
    </row>
    <row r="111" spans="1:10" x14ac:dyDescent="0.25">
      <c r="A111" s="104"/>
      <c r="B111" s="104"/>
      <c r="C111" s="104"/>
      <c r="D111" s="104"/>
      <c r="E111" s="104"/>
      <c r="I111" s="129" t="str">
        <f t="shared" si="2"/>
        <v/>
      </c>
      <c r="J111" s="129" t="str">
        <f t="shared" si="3"/>
        <v/>
      </c>
    </row>
    <row r="112" spans="1:10" x14ac:dyDescent="0.25">
      <c r="A112" s="104"/>
      <c r="B112" s="104"/>
      <c r="C112" s="104"/>
      <c r="D112" s="104"/>
      <c r="E112" s="104"/>
      <c r="I112" s="129" t="str">
        <f t="shared" si="2"/>
        <v/>
      </c>
      <c r="J112" s="129" t="str">
        <f t="shared" si="3"/>
        <v/>
      </c>
    </row>
    <row r="113" spans="1:10" x14ac:dyDescent="0.25">
      <c r="A113" s="104"/>
      <c r="B113" s="104"/>
      <c r="C113" s="104"/>
      <c r="D113" s="104"/>
      <c r="E113" s="104"/>
      <c r="I113" s="129" t="str">
        <f t="shared" si="2"/>
        <v/>
      </c>
      <c r="J113" s="129" t="str">
        <f t="shared" si="3"/>
        <v/>
      </c>
    </row>
    <row r="114" spans="1:10" x14ac:dyDescent="0.25">
      <c r="A114" s="104"/>
      <c r="B114" s="104"/>
      <c r="C114" s="104"/>
      <c r="D114" s="104"/>
      <c r="E114" s="104"/>
      <c r="I114" s="129" t="str">
        <f t="shared" si="2"/>
        <v/>
      </c>
      <c r="J114" s="129" t="str">
        <f t="shared" si="3"/>
        <v/>
      </c>
    </row>
    <row r="115" spans="1:10" x14ac:dyDescent="0.25">
      <c r="A115" s="104"/>
      <c r="B115" s="104"/>
      <c r="C115" s="104"/>
      <c r="D115" s="104"/>
      <c r="E115" s="104"/>
      <c r="I115" s="129" t="str">
        <f t="shared" si="2"/>
        <v/>
      </c>
      <c r="J115" s="129" t="str">
        <f t="shared" si="3"/>
        <v/>
      </c>
    </row>
    <row r="116" spans="1:10" x14ac:dyDescent="0.25">
      <c r="A116" s="104"/>
      <c r="B116" s="104"/>
      <c r="C116" s="104"/>
      <c r="D116" s="104"/>
      <c r="E116" s="104"/>
      <c r="I116" s="129" t="str">
        <f t="shared" si="2"/>
        <v/>
      </c>
      <c r="J116" s="129" t="str">
        <f t="shared" si="3"/>
        <v/>
      </c>
    </row>
    <row r="117" spans="1:10" x14ac:dyDescent="0.25">
      <c r="A117" s="104"/>
      <c r="B117" s="104"/>
      <c r="C117" s="104"/>
      <c r="D117" s="104"/>
      <c r="E117" s="104"/>
      <c r="I117" s="129" t="str">
        <f t="shared" si="2"/>
        <v/>
      </c>
      <c r="J117" s="129" t="str">
        <f t="shared" si="3"/>
        <v/>
      </c>
    </row>
    <row r="118" spans="1:10" x14ac:dyDescent="0.25">
      <c r="A118" s="104"/>
      <c r="B118" s="104"/>
      <c r="C118" s="104"/>
      <c r="D118" s="104"/>
      <c r="E118" s="104"/>
      <c r="I118" s="129" t="str">
        <f t="shared" si="2"/>
        <v/>
      </c>
      <c r="J118" s="129" t="str">
        <f t="shared" si="3"/>
        <v/>
      </c>
    </row>
    <row r="119" spans="1:10" x14ac:dyDescent="0.25">
      <c r="A119" s="104"/>
      <c r="B119" s="104"/>
      <c r="C119" s="104"/>
      <c r="D119" s="104"/>
      <c r="E119" s="104"/>
      <c r="I119" s="129" t="str">
        <f t="shared" si="2"/>
        <v/>
      </c>
      <c r="J119" s="129" t="str">
        <f t="shared" si="3"/>
        <v/>
      </c>
    </row>
    <row r="120" spans="1:10" x14ac:dyDescent="0.25">
      <c r="A120" s="104"/>
      <c r="B120" s="104"/>
      <c r="C120" s="104"/>
      <c r="D120" s="104"/>
      <c r="E120" s="104"/>
      <c r="I120" s="129" t="str">
        <f t="shared" si="2"/>
        <v/>
      </c>
      <c r="J120" s="129" t="str">
        <f t="shared" si="3"/>
        <v/>
      </c>
    </row>
    <row r="121" spans="1:10" x14ac:dyDescent="0.25">
      <c r="A121" s="104"/>
      <c r="B121" s="104"/>
      <c r="C121" s="104"/>
      <c r="D121" s="104"/>
      <c r="E121" s="104"/>
      <c r="I121" s="129" t="str">
        <f t="shared" si="2"/>
        <v/>
      </c>
      <c r="J121" s="129" t="str">
        <f t="shared" si="3"/>
        <v/>
      </c>
    </row>
    <row r="122" spans="1:10" x14ac:dyDescent="0.25">
      <c r="A122" s="104"/>
      <c r="B122" s="104"/>
      <c r="C122" s="104"/>
      <c r="D122" s="104"/>
      <c r="E122" s="104"/>
      <c r="I122" s="129" t="str">
        <f t="shared" si="2"/>
        <v/>
      </c>
      <c r="J122" s="129" t="str">
        <f t="shared" si="3"/>
        <v/>
      </c>
    </row>
    <row r="123" spans="1:10" x14ac:dyDescent="0.25">
      <c r="A123" s="104"/>
      <c r="B123" s="104"/>
      <c r="C123" s="104"/>
      <c r="D123" s="104"/>
      <c r="E123" s="104"/>
      <c r="I123" s="129" t="str">
        <f t="shared" si="2"/>
        <v/>
      </c>
      <c r="J123" s="129" t="str">
        <f t="shared" si="3"/>
        <v/>
      </c>
    </row>
    <row r="124" spans="1:10" x14ac:dyDescent="0.25">
      <c r="A124" s="104"/>
      <c r="B124" s="104"/>
      <c r="C124" s="104"/>
      <c r="D124" s="104"/>
      <c r="E124" s="104"/>
      <c r="I124" s="129" t="str">
        <f t="shared" si="2"/>
        <v/>
      </c>
      <c r="J124" s="129" t="str">
        <f t="shared" si="3"/>
        <v/>
      </c>
    </row>
    <row r="125" spans="1:10" x14ac:dyDescent="0.25">
      <c r="A125" s="104"/>
      <c r="B125" s="104"/>
      <c r="C125" s="104"/>
      <c r="D125" s="104"/>
      <c r="E125" s="104"/>
      <c r="I125" s="129" t="str">
        <f t="shared" si="2"/>
        <v/>
      </c>
      <c r="J125" s="129" t="str">
        <f t="shared" si="3"/>
        <v/>
      </c>
    </row>
    <row r="126" spans="1:10" x14ac:dyDescent="0.25">
      <c r="A126" s="104"/>
      <c r="B126" s="104"/>
      <c r="C126" s="104"/>
      <c r="D126" s="104"/>
      <c r="E126" s="104"/>
      <c r="I126" s="129" t="str">
        <f t="shared" si="2"/>
        <v/>
      </c>
      <c r="J126" s="129" t="str">
        <f t="shared" si="3"/>
        <v/>
      </c>
    </row>
    <row r="127" spans="1:10" x14ac:dyDescent="0.25">
      <c r="A127" s="104"/>
      <c r="B127" s="104"/>
      <c r="C127" s="104"/>
      <c r="D127" s="104"/>
      <c r="E127" s="104"/>
      <c r="I127" s="129" t="str">
        <f t="shared" si="2"/>
        <v/>
      </c>
      <c r="J127" s="129" t="str">
        <f t="shared" si="3"/>
        <v/>
      </c>
    </row>
    <row r="128" spans="1:10" x14ac:dyDescent="0.25">
      <c r="A128" s="104"/>
      <c r="B128" s="104"/>
      <c r="C128" s="104"/>
      <c r="D128" s="104"/>
      <c r="E128" s="104"/>
      <c r="I128" s="129" t="str">
        <f t="shared" si="2"/>
        <v/>
      </c>
      <c r="J128" s="129" t="str">
        <f t="shared" si="3"/>
        <v/>
      </c>
    </row>
    <row r="129" spans="1:10" x14ac:dyDescent="0.25">
      <c r="A129" s="104"/>
      <c r="B129" s="104"/>
      <c r="C129" s="104"/>
      <c r="D129" s="104"/>
      <c r="E129" s="104"/>
      <c r="I129" s="129" t="str">
        <f t="shared" si="2"/>
        <v/>
      </c>
      <c r="J129" s="129" t="str">
        <f t="shared" si="3"/>
        <v/>
      </c>
    </row>
    <row r="130" spans="1:10" x14ac:dyDescent="0.25">
      <c r="A130" s="104"/>
      <c r="B130" s="104"/>
      <c r="C130" s="104"/>
      <c r="D130" s="104"/>
      <c r="E130" s="104"/>
      <c r="I130" s="129" t="str">
        <f t="shared" si="2"/>
        <v/>
      </c>
      <c r="J130" s="129" t="str">
        <f t="shared" si="3"/>
        <v/>
      </c>
    </row>
    <row r="131" spans="1:10" x14ac:dyDescent="0.25">
      <c r="A131" s="104"/>
      <c r="B131" s="104"/>
      <c r="C131" s="104"/>
      <c r="D131" s="104"/>
      <c r="E131" s="104"/>
      <c r="I131" s="129" t="str">
        <f t="shared" si="2"/>
        <v/>
      </c>
      <c r="J131" s="129" t="str">
        <f t="shared" si="3"/>
        <v/>
      </c>
    </row>
    <row r="132" spans="1:10" x14ac:dyDescent="0.25">
      <c r="A132" s="104"/>
      <c r="B132" s="104"/>
      <c r="C132" s="104"/>
      <c r="D132" s="104"/>
      <c r="E132" s="104"/>
      <c r="I132" s="129" t="str">
        <f t="shared" si="2"/>
        <v/>
      </c>
      <c r="J132" s="129" t="str">
        <f t="shared" si="3"/>
        <v/>
      </c>
    </row>
    <row r="133" spans="1:10" x14ac:dyDescent="0.25">
      <c r="A133" s="104"/>
      <c r="B133" s="104"/>
      <c r="C133" s="104"/>
      <c r="D133" s="104"/>
      <c r="E133" s="104"/>
      <c r="I133" s="129" t="str">
        <f t="shared" si="2"/>
        <v/>
      </c>
      <c r="J133" s="129" t="str">
        <f t="shared" si="3"/>
        <v/>
      </c>
    </row>
    <row r="134" spans="1:10" x14ac:dyDescent="0.25">
      <c r="A134" s="104"/>
      <c r="B134" s="104"/>
      <c r="C134" s="104"/>
      <c r="D134" s="104"/>
      <c r="E134" s="104"/>
      <c r="I134" s="129" t="str">
        <f t="shared" si="2"/>
        <v/>
      </c>
      <c r="J134" s="129" t="str">
        <f t="shared" si="3"/>
        <v/>
      </c>
    </row>
    <row r="135" spans="1:10" x14ac:dyDescent="0.25">
      <c r="A135" s="104"/>
      <c r="B135" s="104"/>
      <c r="C135" s="104"/>
      <c r="D135" s="104"/>
      <c r="E135" s="104"/>
      <c r="I135" s="129" t="str">
        <f t="shared" si="2"/>
        <v/>
      </c>
      <c r="J135" s="129" t="str">
        <f t="shared" si="3"/>
        <v/>
      </c>
    </row>
    <row r="136" spans="1:10" x14ac:dyDescent="0.25">
      <c r="A136" s="104"/>
      <c r="B136" s="104"/>
      <c r="C136" s="104"/>
      <c r="D136" s="104"/>
      <c r="E136" s="104"/>
      <c r="I136" s="129" t="str">
        <f t="shared" si="2"/>
        <v/>
      </c>
      <c r="J136" s="129" t="str">
        <f t="shared" si="3"/>
        <v/>
      </c>
    </row>
    <row r="137" spans="1:10" x14ac:dyDescent="0.25">
      <c r="A137" s="104"/>
      <c r="B137" s="104"/>
      <c r="C137" s="104"/>
      <c r="D137" s="104"/>
      <c r="E137" s="104"/>
      <c r="I137" s="129" t="str">
        <f t="shared" si="2"/>
        <v/>
      </c>
      <c r="J137" s="129" t="str">
        <f t="shared" si="3"/>
        <v/>
      </c>
    </row>
    <row r="138" spans="1:10" x14ac:dyDescent="0.25">
      <c r="A138" s="104"/>
      <c r="B138" s="104"/>
      <c r="C138" s="104"/>
      <c r="D138" s="104"/>
      <c r="E138" s="104"/>
      <c r="I138" s="129" t="str">
        <f t="shared" ref="I138:I201" si="4">+IF(G138&gt;0,H138/G138,"")</f>
        <v/>
      </c>
      <c r="J138" s="129" t="str">
        <f t="shared" ref="J138:J201" si="5">IF(I138="","",IF(I138&lt;=0.5,"Avance bajo",(IF(AND(I138&gt;0.5,I138&lt;=0.75),"Avance medio",IF(AND(I138&gt;0.75,I138&lt;=0.95),"Avance alto",IF(AND(I138&gt;0.95,I138&lt;=1),"Avance sobresaliente",IF(I138&gt;1,"Sobre ejecutado","")))))))</f>
        <v/>
      </c>
    </row>
    <row r="139" spans="1:10" x14ac:dyDescent="0.25">
      <c r="A139" s="104"/>
      <c r="B139" s="104"/>
      <c r="C139" s="104"/>
      <c r="D139" s="104"/>
      <c r="E139" s="104"/>
      <c r="I139" s="129" t="str">
        <f t="shared" si="4"/>
        <v/>
      </c>
      <c r="J139" s="129" t="str">
        <f t="shared" si="5"/>
        <v/>
      </c>
    </row>
    <row r="140" spans="1:10" x14ac:dyDescent="0.25">
      <c r="A140" s="104"/>
      <c r="B140" s="104"/>
      <c r="C140" s="104"/>
      <c r="D140" s="104"/>
      <c r="E140" s="104"/>
      <c r="I140" s="129" t="str">
        <f t="shared" si="4"/>
        <v/>
      </c>
      <c r="J140" s="129" t="str">
        <f t="shared" si="5"/>
        <v/>
      </c>
    </row>
    <row r="141" spans="1:10" x14ac:dyDescent="0.25">
      <c r="A141" s="104"/>
      <c r="B141" s="104"/>
      <c r="C141" s="104"/>
      <c r="D141" s="104"/>
      <c r="E141" s="104"/>
      <c r="I141" s="129" t="str">
        <f t="shared" si="4"/>
        <v/>
      </c>
      <c r="J141" s="129" t="str">
        <f t="shared" si="5"/>
        <v/>
      </c>
    </row>
    <row r="142" spans="1:10" x14ac:dyDescent="0.25">
      <c r="A142" s="104"/>
      <c r="B142" s="104"/>
      <c r="C142" s="104"/>
      <c r="D142" s="104"/>
      <c r="E142" s="104"/>
      <c r="I142" s="129" t="str">
        <f t="shared" si="4"/>
        <v/>
      </c>
      <c r="J142" s="129" t="str">
        <f t="shared" si="5"/>
        <v/>
      </c>
    </row>
    <row r="143" spans="1:10" x14ac:dyDescent="0.25">
      <c r="A143" s="104"/>
      <c r="B143" s="104"/>
      <c r="C143" s="104"/>
      <c r="D143" s="104"/>
      <c r="E143" s="104"/>
      <c r="I143" s="129" t="str">
        <f t="shared" si="4"/>
        <v/>
      </c>
      <c r="J143" s="129" t="str">
        <f t="shared" si="5"/>
        <v/>
      </c>
    </row>
    <row r="144" spans="1:10" x14ac:dyDescent="0.25">
      <c r="A144" s="104"/>
      <c r="B144" s="104"/>
      <c r="C144" s="104"/>
      <c r="D144" s="104"/>
      <c r="E144" s="104"/>
      <c r="I144" s="129" t="str">
        <f t="shared" si="4"/>
        <v/>
      </c>
      <c r="J144" s="129" t="str">
        <f t="shared" si="5"/>
        <v/>
      </c>
    </row>
    <row r="145" spans="1:10" x14ac:dyDescent="0.25">
      <c r="A145" s="104"/>
      <c r="B145" s="104"/>
      <c r="C145" s="104"/>
      <c r="D145" s="104"/>
      <c r="E145" s="104"/>
      <c r="I145" s="129" t="str">
        <f t="shared" si="4"/>
        <v/>
      </c>
      <c r="J145" s="129" t="str">
        <f t="shared" si="5"/>
        <v/>
      </c>
    </row>
    <row r="146" spans="1:10" x14ac:dyDescent="0.25">
      <c r="A146" s="104"/>
      <c r="B146" s="104"/>
      <c r="C146" s="104"/>
      <c r="D146" s="104"/>
      <c r="E146" s="104"/>
      <c r="I146" s="129" t="str">
        <f t="shared" si="4"/>
        <v/>
      </c>
      <c r="J146" s="129" t="str">
        <f t="shared" si="5"/>
        <v/>
      </c>
    </row>
    <row r="147" spans="1:10" x14ac:dyDescent="0.25">
      <c r="I147" s="129" t="str">
        <f t="shared" si="4"/>
        <v/>
      </c>
      <c r="J147" s="129" t="str">
        <f t="shared" si="5"/>
        <v/>
      </c>
    </row>
    <row r="148" spans="1:10" x14ac:dyDescent="0.25">
      <c r="I148" s="129" t="str">
        <f t="shared" si="4"/>
        <v/>
      </c>
      <c r="J148" s="129" t="str">
        <f t="shared" si="5"/>
        <v/>
      </c>
    </row>
    <row r="149" spans="1:10" x14ac:dyDescent="0.25">
      <c r="I149" s="129" t="str">
        <f t="shared" si="4"/>
        <v/>
      </c>
      <c r="J149" s="129" t="str">
        <f t="shared" si="5"/>
        <v/>
      </c>
    </row>
    <row r="150" spans="1:10" x14ac:dyDescent="0.25">
      <c r="I150" s="129" t="str">
        <f t="shared" si="4"/>
        <v/>
      </c>
      <c r="J150" s="129" t="str">
        <f t="shared" si="5"/>
        <v/>
      </c>
    </row>
    <row r="151" spans="1:10" x14ac:dyDescent="0.25">
      <c r="I151" s="129" t="str">
        <f t="shared" si="4"/>
        <v/>
      </c>
      <c r="J151" s="129" t="str">
        <f t="shared" si="5"/>
        <v/>
      </c>
    </row>
    <row r="152" spans="1:10" x14ac:dyDescent="0.25">
      <c r="I152" s="129" t="str">
        <f t="shared" si="4"/>
        <v/>
      </c>
      <c r="J152" s="129" t="str">
        <f t="shared" si="5"/>
        <v/>
      </c>
    </row>
    <row r="153" spans="1:10" x14ac:dyDescent="0.25">
      <c r="I153" s="129" t="str">
        <f t="shared" si="4"/>
        <v/>
      </c>
      <c r="J153" s="129" t="str">
        <f t="shared" si="5"/>
        <v/>
      </c>
    </row>
    <row r="154" spans="1:10" x14ac:dyDescent="0.25">
      <c r="I154" s="129" t="str">
        <f t="shared" si="4"/>
        <v/>
      </c>
      <c r="J154" s="129" t="str">
        <f t="shared" si="5"/>
        <v/>
      </c>
    </row>
    <row r="155" spans="1:10" x14ac:dyDescent="0.25">
      <c r="I155" s="129" t="str">
        <f t="shared" si="4"/>
        <v/>
      </c>
      <c r="J155" s="129" t="str">
        <f t="shared" si="5"/>
        <v/>
      </c>
    </row>
    <row r="156" spans="1:10" x14ac:dyDescent="0.25">
      <c r="I156" s="129" t="str">
        <f t="shared" si="4"/>
        <v/>
      </c>
      <c r="J156" s="129" t="str">
        <f t="shared" si="5"/>
        <v/>
      </c>
    </row>
    <row r="157" spans="1:10" x14ac:dyDescent="0.25">
      <c r="I157" s="129" t="str">
        <f t="shared" si="4"/>
        <v/>
      </c>
      <c r="J157" s="129" t="str">
        <f t="shared" si="5"/>
        <v/>
      </c>
    </row>
    <row r="158" spans="1:10" x14ac:dyDescent="0.25">
      <c r="I158" s="129" t="str">
        <f t="shared" si="4"/>
        <v/>
      </c>
      <c r="J158" s="129" t="str">
        <f t="shared" si="5"/>
        <v/>
      </c>
    </row>
    <row r="159" spans="1:10" x14ac:dyDescent="0.25">
      <c r="I159" s="129" t="str">
        <f t="shared" si="4"/>
        <v/>
      </c>
      <c r="J159" s="129" t="str">
        <f t="shared" si="5"/>
        <v/>
      </c>
    </row>
    <row r="160" spans="1:10" x14ac:dyDescent="0.25">
      <c r="I160" s="129" t="str">
        <f t="shared" si="4"/>
        <v/>
      </c>
      <c r="J160" s="129" t="str">
        <f t="shared" si="5"/>
        <v/>
      </c>
    </row>
    <row r="161" spans="9:10" x14ac:dyDescent="0.25">
      <c r="I161" s="129" t="str">
        <f t="shared" si="4"/>
        <v/>
      </c>
      <c r="J161" s="129" t="str">
        <f t="shared" si="5"/>
        <v/>
      </c>
    </row>
    <row r="162" spans="9:10" x14ac:dyDescent="0.25">
      <c r="I162" s="129" t="str">
        <f t="shared" si="4"/>
        <v/>
      </c>
      <c r="J162" s="129" t="str">
        <f t="shared" si="5"/>
        <v/>
      </c>
    </row>
    <row r="163" spans="9:10" x14ac:dyDescent="0.25">
      <c r="I163" s="129" t="str">
        <f t="shared" si="4"/>
        <v/>
      </c>
      <c r="J163" s="129" t="str">
        <f t="shared" si="5"/>
        <v/>
      </c>
    </row>
    <row r="164" spans="9:10" x14ac:dyDescent="0.25">
      <c r="I164" s="129" t="str">
        <f t="shared" si="4"/>
        <v/>
      </c>
      <c r="J164" s="129" t="str">
        <f t="shared" si="5"/>
        <v/>
      </c>
    </row>
    <row r="165" spans="9:10" x14ac:dyDescent="0.25">
      <c r="I165" s="129" t="str">
        <f t="shared" si="4"/>
        <v/>
      </c>
      <c r="J165" s="129" t="str">
        <f t="shared" si="5"/>
        <v/>
      </c>
    </row>
    <row r="166" spans="9:10" x14ac:dyDescent="0.25">
      <c r="I166" s="129" t="str">
        <f t="shared" si="4"/>
        <v/>
      </c>
      <c r="J166" s="129" t="str">
        <f t="shared" si="5"/>
        <v/>
      </c>
    </row>
    <row r="167" spans="9:10" x14ac:dyDescent="0.25">
      <c r="I167" s="129" t="str">
        <f t="shared" si="4"/>
        <v/>
      </c>
      <c r="J167" s="129" t="str">
        <f t="shared" si="5"/>
        <v/>
      </c>
    </row>
    <row r="168" spans="9:10" x14ac:dyDescent="0.25">
      <c r="I168" s="129" t="str">
        <f t="shared" si="4"/>
        <v/>
      </c>
      <c r="J168" s="129" t="str">
        <f t="shared" si="5"/>
        <v/>
      </c>
    </row>
    <row r="169" spans="9:10" x14ac:dyDescent="0.25">
      <c r="I169" s="129" t="str">
        <f t="shared" si="4"/>
        <v/>
      </c>
      <c r="J169" s="129" t="str">
        <f t="shared" si="5"/>
        <v/>
      </c>
    </row>
    <row r="170" spans="9:10" x14ac:dyDescent="0.25">
      <c r="I170" s="129" t="str">
        <f t="shared" si="4"/>
        <v/>
      </c>
      <c r="J170" s="129" t="str">
        <f t="shared" si="5"/>
        <v/>
      </c>
    </row>
    <row r="171" spans="9:10" x14ac:dyDescent="0.25">
      <c r="I171" s="129" t="str">
        <f t="shared" si="4"/>
        <v/>
      </c>
      <c r="J171" s="129" t="str">
        <f t="shared" si="5"/>
        <v/>
      </c>
    </row>
    <row r="172" spans="9:10" x14ac:dyDescent="0.25">
      <c r="I172" s="129" t="str">
        <f t="shared" si="4"/>
        <v/>
      </c>
      <c r="J172" s="129" t="str">
        <f t="shared" si="5"/>
        <v/>
      </c>
    </row>
    <row r="173" spans="9:10" x14ac:dyDescent="0.25">
      <c r="I173" s="129" t="str">
        <f t="shared" si="4"/>
        <v/>
      </c>
      <c r="J173" s="129" t="str">
        <f t="shared" si="5"/>
        <v/>
      </c>
    </row>
    <row r="174" spans="9:10" x14ac:dyDescent="0.25">
      <c r="I174" s="129" t="str">
        <f t="shared" si="4"/>
        <v/>
      </c>
      <c r="J174" s="129" t="str">
        <f t="shared" si="5"/>
        <v/>
      </c>
    </row>
    <row r="175" spans="9:10" x14ac:dyDescent="0.25">
      <c r="I175" s="129" t="str">
        <f t="shared" si="4"/>
        <v/>
      </c>
      <c r="J175" s="129" t="str">
        <f t="shared" si="5"/>
        <v/>
      </c>
    </row>
    <row r="176" spans="9:10" x14ac:dyDescent="0.25">
      <c r="I176" s="129" t="str">
        <f t="shared" si="4"/>
        <v/>
      </c>
      <c r="J176" s="129" t="str">
        <f t="shared" si="5"/>
        <v/>
      </c>
    </row>
    <row r="177" spans="9:10" x14ac:dyDescent="0.25">
      <c r="I177" s="129" t="str">
        <f t="shared" si="4"/>
        <v/>
      </c>
      <c r="J177" s="129" t="str">
        <f t="shared" si="5"/>
        <v/>
      </c>
    </row>
    <row r="178" spans="9:10" x14ac:dyDescent="0.25">
      <c r="I178" s="129" t="str">
        <f t="shared" si="4"/>
        <v/>
      </c>
      <c r="J178" s="129" t="str">
        <f t="shared" si="5"/>
        <v/>
      </c>
    </row>
    <row r="179" spans="9:10" x14ac:dyDescent="0.25">
      <c r="I179" s="129" t="str">
        <f t="shared" si="4"/>
        <v/>
      </c>
      <c r="J179" s="129" t="str">
        <f t="shared" si="5"/>
        <v/>
      </c>
    </row>
    <row r="180" spans="9:10" x14ac:dyDescent="0.25">
      <c r="I180" s="129" t="str">
        <f t="shared" si="4"/>
        <v/>
      </c>
      <c r="J180" s="129" t="str">
        <f t="shared" si="5"/>
        <v/>
      </c>
    </row>
    <row r="181" spans="9:10" x14ac:dyDescent="0.25">
      <c r="I181" s="129" t="str">
        <f t="shared" si="4"/>
        <v/>
      </c>
      <c r="J181" s="129" t="str">
        <f t="shared" si="5"/>
        <v/>
      </c>
    </row>
    <row r="182" spans="9:10" x14ac:dyDescent="0.25">
      <c r="I182" s="129" t="str">
        <f t="shared" si="4"/>
        <v/>
      </c>
      <c r="J182" s="129" t="str">
        <f t="shared" si="5"/>
        <v/>
      </c>
    </row>
    <row r="183" spans="9:10" x14ac:dyDescent="0.25">
      <c r="I183" s="129" t="str">
        <f t="shared" si="4"/>
        <v/>
      </c>
      <c r="J183" s="129" t="str">
        <f t="shared" si="5"/>
        <v/>
      </c>
    </row>
    <row r="184" spans="9:10" x14ac:dyDescent="0.25">
      <c r="I184" s="129" t="str">
        <f t="shared" si="4"/>
        <v/>
      </c>
      <c r="J184" s="129" t="str">
        <f t="shared" si="5"/>
        <v/>
      </c>
    </row>
    <row r="185" spans="9:10" x14ac:dyDescent="0.25">
      <c r="I185" s="129" t="str">
        <f t="shared" si="4"/>
        <v/>
      </c>
      <c r="J185" s="129" t="str">
        <f t="shared" si="5"/>
        <v/>
      </c>
    </row>
    <row r="186" spans="9:10" x14ac:dyDescent="0.25">
      <c r="I186" s="129" t="str">
        <f t="shared" si="4"/>
        <v/>
      </c>
      <c r="J186" s="129" t="str">
        <f t="shared" si="5"/>
        <v/>
      </c>
    </row>
    <row r="187" spans="9:10" x14ac:dyDescent="0.25">
      <c r="I187" s="129" t="str">
        <f t="shared" si="4"/>
        <v/>
      </c>
      <c r="J187" s="129" t="str">
        <f t="shared" si="5"/>
        <v/>
      </c>
    </row>
    <row r="188" spans="9:10" x14ac:dyDescent="0.25">
      <c r="I188" s="129" t="str">
        <f t="shared" si="4"/>
        <v/>
      </c>
      <c r="J188" s="129" t="str">
        <f t="shared" si="5"/>
        <v/>
      </c>
    </row>
    <row r="189" spans="9:10" x14ac:dyDescent="0.25">
      <c r="I189" s="129" t="str">
        <f t="shared" si="4"/>
        <v/>
      </c>
      <c r="J189" s="129" t="str">
        <f t="shared" si="5"/>
        <v/>
      </c>
    </row>
    <row r="190" spans="9:10" x14ac:dyDescent="0.25">
      <c r="I190" s="129" t="str">
        <f t="shared" si="4"/>
        <v/>
      </c>
      <c r="J190" s="129" t="str">
        <f t="shared" si="5"/>
        <v/>
      </c>
    </row>
    <row r="191" spans="9:10" x14ac:dyDescent="0.25">
      <c r="I191" s="129" t="str">
        <f t="shared" si="4"/>
        <v/>
      </c>
      <c r="J191" s="129" t="str">
        <f t="shared" si="5"/>
        <v/>
      </c>
    </row>
    <row r="192" spans="9:10" x14ac:dyDescent="0.25">
      <c r="I192" s="129" t="str">
        <f t="shared" si="4"/>
        <v/>
      </c>
      <c r="J192" s="129" t="str">
        <f t="shared" si="5"/>
        <v/>
      </c>
    </row>
    <row r="193" spans="9:10" x14ac:dyDescent="0.25">
      <c r="I193" s="129" t="str">
        <f t="shared" si="4"/>
        <v/>
      </c>
      <c r="J193" s="129" t="str">
        <f t="shared" si="5"/>
        <v/>
      </c>
    </row>
    <row r="194" spans="9:10" x14ac:dyDescent="0.25">
      <c r="I194" s="129" t="str">
        <f t="shared" si="4"/>
        <v/>
      </c>
      <c r="J194" s="129" t="str">
        <f t="shared" si="5"/>
        <v/>
      </c>
    </row>
    <row r="195" spans="9:10" x14ac:dyDescent="0.25">
      <c r="I195" s="129" t="str">
        <f t="shared" si="4"/>
        <v/>
      </c>
      <c r="J195" s="129" t="str">
        <f t="shared" si="5"/>
        <v/>
      </c>
    </row>
    <row r="196" spans="9:10" x14ac:dyDescent="0.25">
      <c r="I196" s="129" t="str">
        <f t="shared" si="4"/>
        <v/>
      </c>
      <c r="J196" s="129" t="str">
        <f t="shared" si="5"/>
        <v/>
      </c>
    </row>
    <row r="197" spans="9:10" x14ac:dyDescent="0.25">
      <c r="I197" s="129" t="str">
        <f t="shared" si="4"/>
        <v/>
      </c>
      <c r="J197" s="129" t="str">
        <f t="shared" si="5"/>
        <v/>
      </c>
    </row>
    <row r="198" spans="9:10" x14ac:dyDescent="0.25">
      <c r="I198" s="129" t="str">
        <f t="shared" si="4"/>
        <v/>
      </c>
      <c r="J198" s="129" t="str">
        <f t="shared" si="5"/>
        <v/>
      </c>
    </row>
    <row r="199" spans="9:10" x14ac:dyDescent="0.25">
      <c r="I199" s="129" t="str">
        <f t="shared" si="4"/>
        <v/>
      </c>
      <c r="J199" s="129" t="str">
        <f t="shared" si="5"/>
        <v/>
      </c>
    </row>
    <row r="200" spans="9:10" x14ac:dyDescent="0.25">
      <c r="I200" s="129" t="str">
        <f t="shared" si="4"/>
        <v/>
      </c>
      <c r="J200" s="129" t="str">
        <f t="shared" si="5"/>
        <v/>
      </c>
    </row>
    <row r="201" spans="9:10" x14ac:dyDescent="0.25">
      <c r="I201" s="129" t="str">
        <f t="shared" si="4"/>
        <v/>
      </c>
      <c r="J201" s="129" t="str">
        <f t="shared" si="5"/>
        <v/>
      </c>
    </row>
    <row r="202" spans="9:10" x14ac:dyDescent="0.25">
      <c r="I202" s="129" t="str">
        <f t="shared" ref="I202:I265" si="6">+IF(G202&gt;0,H202/G202,"")</f>
        <v/>
      </c>
      <c r="J202" s="129" t="str">
        <f t="shared" ref="J202:J265" si="7">IF(I202="","",IF(I202&lt;=0.5,"Avance bajo",(IF(AND(I202&gt;0.5,I202&lt;=0.75),"Avance medio",IF(AND(I202&gt;0.75,I202&lt;=0.95),"Avance alto",IF(AND(I202&gt;0.95,I202&lt;=1),"Avance sobresaliente",IF(I202&gt;1,"Sobre ejecutado","")))))))</f>
        <v/>
      </c>
    </row>
    <row r="203" spans="9:10" x14ac:dyDescent="0.25">
      <c r="I203" s="129" t="str">
        <f t="shared" si="6"/>
        <v/>
      </c>
      <c r="J203" s="129" t="str">
        <f t="shared" si="7"/>
        <v/>
      </c>
    </row>
    <row r="204" spans="9:10" x14ac:dyDescent="0.25">
      <c r="I204" s="129" t="str">
        <f t="shared" si="6"/>
        <v/>
      </c>
      <c r="J204" s="129" t="str">
        <f t="shared" si="7"/>
        <v/>
      </c>
    </row>
    <row r="205" spans="9:10" x14ac:dyDescent="0.25">
      <c r="I205" s="129" t="str">
        <f t="shared" si="6"/>
        <v/>
      </c>
      <c r="J205" s="129" t="str">
        <f t="shared" si="7"/>
        <v/>
      </c>
    </row>
    <row r="206" spans="9:10" x14ac:dyDescent="0.25">
      <c r="I206" s="129" t="str">
        <f t="shared" si="6"/>
        <v/>
      </c>
      <c r="J206" s="129" t="str">
        <f t="shared" si="7"/>
        <v/>
      </c>
    </row>
    <row r="207" spans="9:10" x14ac:dyDescent="0.25">
      <c r="I207" s="129" t="str">
        <f t="shared" si="6"/>
        <v/>
      </c>
      <c r="J207" s="129" t="str">
        <f t="shared" si="7"/>
        <v/>
      </c>
    </row>
    <row r="208" spans="9:10" x14ac:dyDescent="0.25">
      <c r="I208" s="129" t="str">
        <f t="shared" si="6"/>
        <v/>
      </c>
      <c r="J208" s="129" t="str">
        <f t="shared" si="7"/>
        <v/>
      </c>
    </row>
    <row r="209" spans="9:10" x14ac:dyDescent="0.25">
      <c r="I209" s="129" t="str">
        <f t="shared" si="6"/>
        <v/>
      </c>
      <c r="J209" s="129" t="str">
        <f t="shared" si="7"/>
        <v/>
      </c>
    </row>
    <row r="210" spans="9:10" x14ac:dyDescent="0.25">
      <c r="I210" s="129" t="str">
        <f t="shared" si="6"/>
        <v/>
      </c>
      <c r="J210" s="129" t="str">
        <f t="shared" si="7"/>
        <v/>
      </c>
    </row>
    <row r="211" spans="9:10" x14ac:dyDescent="0.25">
      <c r="I211" s="129" t="str">
        <f t="shared" si="6"/>
        <v/>
      </c>
      <c r="J211" s="129" t="str">
        <f t="shared" si="7"/>
        <v/>
      </c>
    </row>
    <row r="212" spans="9:10" x14ac:dyDescent="0.25">
      <c r="I212" s="129" t="str">
        <f t="shared" si="6"/>
        <v/>
      </c>
      <c r="J212" s="129" t="str">
        <f t="shared" si="7"/>
        <v/>
      </c>
    </row>
    <row r="213" spans="9:10" x14ac:dyDescent="0.25">
      <c r="I213" s="129" t="str">
        <f t="shared" si="6"/>
        <v/>
      </c>
      <c r="J213" s="129" t="str">
        <f t="shared" si="7"/>
        <v/>
      </c>
    </row>
    <row r="214" spans="9:10" x14ac:dyDescent="0.25">
      <c r="I214" s="129" t="str">
        <f t="shared" si="6"/>
        <v/>
      </c>
      <c r="J214" s="129" t="str">
        <f t="shared" si="7"/>
        <v/>
      </c>
    </row>
    <row r="215" spans="9:10" x14ac:dyDescent="0.25">
      <c r="I215" s="129" t="str">
        <f t="shared" si="6"/>
        <v/>
      </c>
      <c r="J215" s="129" t="str">
        <f t="shared" si="7"/>
        <v/>
      </c>
    </row>
    <row r="216" spans="9:10" x14ac:dyDescent="0.25">
      <c r="I216" s="129" t="str">
        <f t="shared" si="6"/>
        <v/>
      </c>
      <c r="J216" s="129" t="str">
        <f t="shared" si="7"/>
        <v/>
      </c>
    </row>
    <row r="217" spans="9:10" x14ac:dyDescent="0.25">
      <c r="I217" s="129" t="str">
        <f t="shared" si="6"/>
        <v/>
      </c>
      <c r="J217" s="129" t="str">
        <f t="shared" si="7"/>
        <v/>
      </c>
    </row>
    <row r="218" spans="9:10" x14ac:dyDescent="0.25">
      <c r="I218" s="129" t="str">
        <f t="shared" si="6"/>
        <v/>
      </c>
      <c r="J218" s="129" t="str">
        <f t="shared" si="7"/>
        <v/>
      </c>
    </row>
    <row r="219" spans="9:10" x14ac:dyDescent="0.25">
      <c r="I219" s="129" t="str">
        <f t="shared" si="6"/>
        <v/>
      </c>
      <c r="J219" s="129" t="str">
        <f t="shared" si="7"/>
        <v/>
      </c>
    </row>
    <row r="220" spans="9:10" x14ac:dyDescent="0.25">
      <c r="I220" s="129" t="str">
        <f t="shared" si="6"/>
        <v/>
      </c>
      <c r="J220" s="129" t="str">
        <f t="shared" si="7"/>
        <v/>
      </c>
    </row>
    <row r="221" spans="9:10" x14ac:dyDescent="0.25">
      <c r="I221" s="129" t="str">
        <f t="shared" si="6"/>
        <v/>
      </c>
      <c r="J221" s="129" t="str">
        <f t="shared" si="7"/>
        <v/>
      </c>
    </row>
    <row r="222" spans="9:10" x14ac:dyDescent="0.25">
      <c r="I222" s="129" t="str">
        <f t="shared" si="6"/>
        <v/>
      </c>
      <c r="J222" s="129" t="str">
        <f t="shared" si="7"/>
        <v/>
      </c>
    </row>
    <row r="223" spans="9:10" x14ac:dyDescent="0.25">
      <c r="I223" s="129" t="str">
        <f t="shared" si="6"/>
        <v/>
      </c>
      <c r="J223" s="129" t="str">
        <f t="shared" si="7"/>
        <v/>
      </c>
    </row>
    <row r="224" spans="9:10" x14ac:dyDescent="0.25">
      <c r="I224" s="129" t="str">
        <f t="shared" si="6"/>
        <v/>
      </c>
      <c r="J224" s="129" t="str">
        <f t="shared" si="7"/>
        <v/>
      </c>
    </row>
    <row r="225" spans="9:10" x14ac:dyDescent="0.25">
      <c r="I225" s="129" t="str">
        <f t="shared" si="6"/>
        <v/>
      </c>
      <c r="J225" s="129" t="str">
        <f t="shared" si="7"/>
        <v/>
      </c>
    </row>
    <row r="226" spans="9:10" x14ac:dyDescent="0.25">
      <c r="I226" s="129" t="str">
        <f t="shared" si="6"/>
        <v/>
      </c>
      <c r="J226" s="129" t="str">
        <f t="shared" si="7"/>
        <v/>
      </c>
    </row>
    <row r="227" spans="9:10" x14ac:dyDescent="0.25">
      <c r="I227" s="129" t="str">
        <f t="shared" si="6"/>
        <v/>
      </c>
      <c r="J227" s="129" t="str">
        <f t="shared" si="7"/>
        <v/>
      </c>
    </row>
    <row r="228" spans="9:10" x14ac:dyDescent="0.25">
      <c r="I228" s="129" t="str">
        <f t="shared" si="6"/>
        <v/>
      </c>
      <c r="J228" s="129" t="str">
        <f t="shared" si="7"/>
        <v/>
      </c>
    </row>
    <row r="229" spans="9:10" x14ac:dyDescent="0.25">
      <c r="I229" s="129" t="str">
        <f t="shared" si="6"/>
        <v/>
      </c>
      <c r="J229" s="129" t="str">
        <f t="shared" si="7"/>
        <v/>
      </c>
    </row>
    <row r="230" spans="9:10" x14ac:dyDescent="0.25">
      <c r="I230" s="129" t="str">
        <f t="shared" si="6"/>
        <v/>
      </c>
      <c r="J230" s="129" t="str">
        <f t="shared" si="7"/>
        <v/>
      </c>
    </row>
    <row r="231" spans="9:10" x14ac:dyDescent="0.25">
      <c r="I231" s="129" t="str">
        <f t="shared" si="6"/>
        <v/>
      </c>
      <c r="J231" s="129" t="str">
        <f t="shared" si="7"/>
        <v/>
      </c>
    </row>
    <row r="232" spans="9:10" x14ac:dyDescent="0.25">
      <c r="I232" s="129" t="str">
        <f t="shared" si="6"/>
        <v/>
      </c>
      <c r="J232" s="129" t="str">
        <f t="shared" si="7"/>
        <v/>
      </c>
    </row>
    <row r="233" spans="9:10" x14ac:dyDescent="0.25">
      <c r="I233" s="129" t="str">
        <f t="shared" si="6"/>
        <v/>
      </c>
      <c r="J233" s="129" t="str">
        <f t="shared" si="7"/>
        <v/>
      </c>
    </row>
    <row r="234" spans="9:10" x14ac:dyDescent="0.25">
      <c r="I234" s="129" t="str">
        <f t="shared" si="6"/>
        <v/>
      </c>
      <c r="J234" s="129" t="str">
        <f t="shared" si="7"/>
        <v/>
      </c>
    </row>
    <row r="235" spans="9:10" x14ac:dyDescent="0.25">
      <c r="I235" s="129" t="str">
        <f t="shared" si="6"/>
        <v/>
      </c>
      <c r="J235" s="129" t="str">
        <f t="shared" si="7"/>
        <v/>
      </c>
    </row>
    <row r="236" spans="9:10" x14ac:dyDescent="0.25">
      <c r="I236" s="129" t="str">
        <f t="shared" si="6"/>
        <v/>
      </c>
      <c r="J236" s="129" t="str">
        <f t="shared" si="7"/>
        <v/>
      </c>
    </row>
    <row r="237" spans="9:10" x14ac:dyDescent="0.25">
      <c r="I237" s="129" t="str">
        <f t="shared" si="6"/>
        <v/>
      </c>
      <c r="J237" s="129" t="str">
        <f t="shared" si="7"/>
        <v/>
      </c>
    </row>
    <row r="238" spans="9:10" x14ac:dyDescent="0.25">
      <c r="I238" s="129" t="str">
        <f t="shared" si="6"/>
        <v/>
      </c>
      <c r="J238" s="129" t="str">
        <f t="shared" si="7"/>
        <v/>
      </c>
    </row>
    <row r="239" spans="9:10" x14ac:dyDescent="0.25">
      <c r="I239" s="129" t="str">
        <f t="shared" si="6"/>
        <v/>
      </c>
      <c r="J239" s="129" t="str">
        <f t="shared" si="7"/>
        <v/>
      </c>
    </row>
    <row r="240" spans="9:10" x14ac:dyDescent="0.25">
      <c r="I240" s="129" t="str">
        <f t="shared" si="6"/>
        <v/>
      </c>
      <c r="J240" s="129" t="str">
        <f t="shared" si="7"/>
        <v/>
      </c>
    </row>
    <row r="241" spans="9:10" x14ac:dyDescent="0.25">
      <c r="I241" s="129" t="str">
        <f t="shared" si="6"/>
        <v/>
      </c>
      <c r="J241" s="129" t="str">
        <f t="shared" si="7"/>
        <v/>
      </c>
    </row>
    <row r="242" spans="9:10" x14ac:dyDescent="0.25">
      <c r="I242" s="129" t="str">
        <f t="shared" si="6"/>
        <v/>
      </c>
      <c r="J242" s="129" t="str">
        <f t="shared" si="7"/>
        <v/>
      </c>
    </row>
    <row r="243" spans="9:10" x14ac:dyDescent="0.25">
      <c r="I243" s="129" t="str">
        <f t="shared" si="6"/>
        <v/>
      </c>
      <c r="J243" s="129" t="str">
        <f t="shared" si="7"/>
        <v/>
      </c>
    </row>
    <row r="244" spans="9:10" x14ac:dyDescent="0.25">
      <c r="I244" s="129" t="str">
        <f t="shared" si="6"/>
        <v/>
      </c>
      <c r="J244" s="129" t="str">
        <f t="shared" si="7"/>
        <v/>
      </c>
    </row>
    <row r="245" spans="9:10" x14ac:dyDescent="0.25">
      <c r="I245" s="129" t="str">
        <f t="shared" si="6"/>
        <v/>
      </c>
      <c r="J245" s="129" t="str">
        <f t="shared" si="7"/>
        <v/>
      </c>
    </row>
    <row r="246" spans="9:10" x14ac:dyDescent="0.25">
      <c r="I246" s="129" t="str">
        <f t="shared" si="6"/>
        <v/>
      </c>
      <c r="J246" s="129" t="str">
        <f t="shared" si="7"/>
        <v/>
      </c>
    </row>
    <row r="247" spans="9:10" x14ac:dyDescent="0.25">
      <c r="I247" s="129" t="str">
        <f t="shared" si="6"/>
        <v/>
      </c>
      <c r="J247" s="129" t="str">
        <f t="shared" si="7"/>
        <v/>
      </c>
    </row>
    <row r="248" spans="9:10" x14ac:dyDescent="0.25">
      <c r="I248" s="129" t="str">
        <f t="shared" si="6"/>
        <v/>
      </c>
      <c r="J248" s="129" t="str">
        <f t="shared" si="7"/>
        <v/>
      </c>
    </row>
    <row r="249" spans="9:10" x14ac:dyDescent="0.25">
      <c r="I249" s="129" t="str">
        <f t="shared" si="6"/>
        <v/>
      </c>
      <c r="J249" s="129" t="str">
        <f t="shared" si="7"/>
        <v/>
      </c>
    </row>
    <row r="250" spans="9:10" x14ac:dyDescent="0.25">
      <c r="I250" s="129" t="str">
        <f t="shared" si="6"/>
        <v/>
      </c>
      <c r="J250" s="129" t="str">
        <f t="shared" si="7"/>
        <v/>
      </c>
    </row>
    <row r="251" spans="9:10" x14ac:dyDescent="0.25">
      <c r="I251" s="129" t="str">
        <f t="shared" si="6"/>
        <v/>
      </c>
      <c r="J251" s="129" t="str">
        <f t="shared" si="7"/>
        <v/>
      </c>
    </row>
    <row r="252" spans="9:10" x14ac:dyDescent="0.25">
      <c r="I252" s="129" t="str">
        <f t="shared" si="6"/>
        <v/>
      </c>
      <c r="J252" s="129" t="str">
        <f t="shared" si="7"/>
        <v/>
      </c>
    </row>
    <row r="253" spans="9:10" x14ac:dyDescent="0.25">
      <c r="I253" s="129" t="str">
        <f t="shared" si="6"/>
        <v/>
      </c>
      <c r="J253" s="129" t="str">
        <f t="shared" si="7"/>
        <v/>
      </c>
    </row>
    <row r="254" spans="9:10" x14ac:dyDescent="0.25">
      <c r="I254" s="129" t="str">
        <f t="shared" si="6"/>
        <v/>
      </c>
      <c r="J254" s="129" t="str">
        <f t="shared" si="7"/>
        <v/>
      </c>
    </row>
    <row r="255" spans="9:10" x14ac:dyDescent="0.25">
      <c r="I255" s="129" t="str">
        <f t="shared" si="6"/>
        <v/>
      </c>
      <c r="J255" s="129" t="str">
        <f t="shared" si="7"/>
        <v/>
      </c>
    </row>
    <row r="256" spans="9:10" x14ac:dyDescent="0.25">
      <c r="I256" s="129" t="str">
        <f t="shared" si="6"/>
        <v/>
      </c>
      <c r="J256" s="129" t="str">
        <f t="shared" si="7"/>
        <v/>
      </c>
    </row>
    <row r="257" spans="9:10" x14ac:dyDescent="0.25">
      <c r="I257" s="129" t="str">
        <f t="shared" si="6"/>
        <v/>
      </c>
      <c r="J257" s="129" t="str">
        <f t="shared" si="7"/>
        <v/>
      </c>
    </row>
    <row r="258" spans="9:10" x14ac:dyDescent="0.25">
      <c r="I258" s="129" t="str">
        <f t="shared" si="6"/>
        <v/>
      </c>
      <c r="J258" s="129" t="str">
        <f t="shared" si="7"/>
        <v/>
      </c>
    </row>
    <row r="259" spans="9:10" x14ac:dyDescent="0.25">
      <c r="I259" s="129" t="str">
        <f t="shared" si="6"/>
        <v/>
      </c>
      <c r="J259" s="129" t="str">
        <f t="shared" si="7"/>
        <v/>
      </c>
    </row>
    <row r="260" spans="9:10" x14ac:dyDescent="0.25">
      <c r="I260" s="129" t="str">
        <f t="shared" si="6"/>
        <v/>
      </c>
      <c r="J260" s="129" t="str">
        <f t="shared" si="7"/>
        <v/>
      </c>
    </row>
    <row r="261" spans="9:10" x14ac:dyDescent="0.25">
      <c r="I261" s="129" t="str">
        <f t="shared" si="6"/>
        <v/>
      </c>
      <c r="J261" s="129" t="str">
        <f t="shared" si="7"/>
        <v/>
      </c>
    </row>
    <row r="262" spans="9:10" x14ac:dyDescent="0.25">
      <c r="I262" s="129" t="str">
        <f t="shared" si="6"/>
        <v/>
      </c>
      <c r="J262" s="129" t="str">
        <f t="shared" si="7"/>
        <v/>
      </c>
    </row>
    <row r="263" spans="9:10" x14ac:dyDescent="0.25">
      <c r="I263" s="129" t="str">
        <f t="shared" si="6"/>
        <v/>
      </c>
      <c r="J263" s="129" t="str">
        <f t="shared" si="7"/>
        <v/>
      </c>
    </row>
    <row r="264" spans="9:10" x14ac:dyDescent="0.25">
      <c r="I264" s="129" t="str">
        <f t="shared" si="6"/>
        <v/>
      </c>
      <c r="J264" s="129" t="str">
        <f t="shared" si="7"/>
        <v/>
      </c>
    </row>
    <row r="265" spans="9:10" x14ac:dyDescent="0.25">
      <c r="I265" s="129" t="str">
        <f t="shared" si="6"/>
        <v/>
      </c>
      <c r="J265" s="129" t="str">
        <f t="shared" si="7"/>
        <v/>
      </c>
    </row>
    <row r="266" spans="9:10" x14ac:dyDescent="0.25">
      <c r="I266" s="129" t="str">
        <f t="shared" ref="I266:I316" si="8">+IF(G266&gt;0,H266/G266,"")</f>
        <v/>
      </c>
      <c r="J266" s="129" t="str">
        <f t="shared" ref="J266:J329" si="9">IF(I266="","",IF(I266&lt;=0.5,"Avance bajo",(IF(AND(I266&gt;0.5,I266&lt;=0.75),"Avance medio",IF(AND(I266&gt;0.75,I266&lt;=0.95),"Avance alto",IF(AND(I266&gt;0.95,I266&lt;=1),"Avance sobresaliente",IF(I266&gt;1,"Sobre ejecutado","")))))))</f>
        <v/>
      </c>
    </row>
    <row r="267" spans="9:10" x14ac:dyDescent="0.25">
      <c r="I267" s="129" t="str">
        <f t="shared" si="8"/>
        <v/>
      </c>
      <c r="J267" s="129" t="str">
        <f t="shared" si="9"/>
        <v/>
      </c>
    </row>
    <row r="268" spans="9:10" x14ac:dyDescent="0.25">
      <c r="I268" s="129" t="str">
        <f t="shared" si="8"/>
        <v/>
      </c>
      <c r="J268" s="129" t="str">
        <f t="shared" si="9"/>
        <v/>
      </c>
    </row>
    <row r="269" spans="9:10" x14ac:dyDescent="0.25">
      <c r="I269" s="129" t="str">
        <f t="shared" si="8"/>
        <v/>
      </c>
      <c r="J269" s="129" t="str">
        <f t="shared" si="9"/>
        <v/>
      </c>
    </row>
    <row r="270" spans="9:10" x14ac:dyDescent="0.25">
      <c r="I270" s="129" t="str">
        <f t="shared" si="8"/>
        <v/>
      </c>
      <c r="J270" s="129" t="str">
        <f t="shared" si="9"/>
        <v/>
      </c>
    </row>
    <row r="271" spans="9:10" x14ac:dyDescent="0.25">
      <c r="I271" s="129" t="str">
        <f t="shared" si="8"/>
        <v/>
      </c>
      <c r="J271" s="129" t="str">
        <f t="shared" si="9"/>
        <v/>
      </c>
    </row>
    <row r="272" spans="9:10" x14ac:dyDescent="0.25">
      <c r="I272" s="129" t="str">
        <f t="shared" si="8"/>
        <v/>
      </c>
      <c r="J272" s="129" t="str">
        <f t="shared" si="9"/>
        <v/>
      </c>
    </row>
    <row r="273" spans="9:10" x14ac:dyDescent="0.25">
      <c r="I273" s="129" t="str">
        <f t="shared" si="8"/>
        <v/>
      </c>
      <c r="J273" s="129" t="str">
        <f t="shared" si="9"/>
        <v/>
      </c>
    </row>
    <row r="274" spans="9:10" x14ac:dyDescent="0.25">
      <c r="I274" s="129" t="str">
        <f t="shared" si="8"/>
        <v/>
      </c>
      <c r="J274" s="129" t="str">
        <f t="shared" si="9"/>
        <v/>
      </c>
    </row>
    <row r="275" spans="9:10" x14ac:dyDescent="0.25">
      <c r="I275" s="129" t="str">
        <f t="shared" si="8"/>
        <v/>
      </c>
      <c r="J275" s="129" t="str">
        <f t="shared" si="9"/>
        <v/>
      </c>
    </row>
    <row r="276" spans="9:10" x14ac:dyDescent="0.25">
      <c r="I276" s="129" t="str">
        <f t="shared" si="8"/>
        <v/>
      </c>
      <c r="J276" s="129" t="str">
        <f t="shared" si="9"/>
        <v/>
      </c>
    </row>
    <row r="277" spans="9:10" x14ac:dyDescent="0.25">
      <c r="I277" s="129" t="str">
        <f t="shared" si="8"/>
        <v/>
      </c>
      <c r="J277" s="129" t="str">
        <f t="shared" si="9"/>
        <v/>
      </c>
    </row>
    <row r="278" spans="9:10" x14ac:dyDescent="0.25">
      <c r="I278" s="129" t="str">
        <f t="shared" si="8"/>
        <v/>
      </c>
      <c r="J278" s="129" t="str">
        <f t="shared" si="9"/>
        <v/>
      </c>
    </row>
    <row r="279" spans="9:10" x14ac:dyDescent="0.25">
      <c r="I279" s="129" t="str">
        <f t="shared" si="8"/>
        <v/>
      </c>
      <c r="J279" s="129" t="str">
        <f t="shared" si="9"/>
        <v/>
      </c>
    </row>
    <row r="280" spans="9:10" x14ac:dyDescent="0.25">
      <c r="I280" s="129" t="str">
        <f t="shared" si="8"/>
        <v/>
      </c>
      <c r="J280" s="129" t="str">
        <f t="shared" si="9"/>
        <v/>
      </c>
    </row>
    <row r="281" spans="9:10" x14ac:dyDescent="0.25">
      <c r="I281" s="129" t="str">
        <f t="shared" si="8"/>
        <v/>
      </c>
      <c r="J281" s="129" t="str">
        <f t="shared" si="9"/>
        <v/>
      </c>
    </row>
    <row r="282" spans="9:10" x14ac:dyDescent="0.25">
      <c r="I282" s="129" t="str">
        <f t="shared" si="8"/>
        <v/>
      </c>
      <c r="J282" s="129" t="str">
        <f t="shared" si="9"/>
        <v/>
      </c>
    </row>
    <row r="283" spans="9:10" x14ac:dyDescent="0.25">
      <c r="I283" s="129" t="str">
        <f t="shared" si="8"/>
        <v/>
      </c>
      <c r="J283" s="129" t="str">
        <f t="shared" si="9"/>
        <v/>
      </c>
    </row>
    <row r="284" spans="9:10" x14ac:dyDescent="0.25">
      <c r="I284" s="129" t="str">
        <f t="shared" si="8"/>
        <v/>
      </c>
      <c r="J284" s="129" t="str">
        <f t="shared" si="9"/>
        <v/>
      </c>
    </row>
    <row r="285" spans="9:10" x14ac:dyDescent="0.25">
      <c r="I285" s="129" t="str">
        <f t="shared" si="8"/>
        <v/>
      </c>
      <c r="J285" s="129" t="str">
        <f t="shared" si="9"/>
        <v/>
      </c>
    </row>
    <row r="286" spans="9:10" x14ac:dyDescent="0.25">
      <c r="I286" s="129" t="str">
        <f t="shared" si="8"/>
        <v/>
      </c>
      <c r="J286" s="129" t="str">
        <f t="shared" si="9"/>
        <v/>
      </c>
    </row>
    <row r="287" spans="9:10" x14ac:dyDescent="0.25">
      <c r="I287" s="129" t="str">
        <f t="shared" si="8"/>
        <v/>
      </c>
      <c r="J287" s="129" t="str">
        <f t="shared" si="9"/>
        <v/>
      </c>
    </row>
    <row r="288" spans="9:10" x14ac:dyDescent="0.25">
      <c r="I288" s="129" t="str">
        <f t="shared" si="8"/>
        <v/>
      </c>
      <c r="J288" s="129" t="str">
        <f t="shared" si="9"/>
        <v/>
      </c>
    </row>
    <row r="289" spans="9:10" x14ac:dyDescent="0.25">
      <c r="I289" s="129" t="str">
        <f t="shared" si="8"/>
        <v/>
      </c>
      <c r="J289" s="129" t="str">
        <f t="shared" si="9"/>
        <v/>
      </c>
    </row>
    <row r="290" spans="9:10" x14ac:dyDescent="0.25">
      <c r="I290" s="129" t="str">
        <f t="shared" si="8"/>
        <v/>
      </c>
      <c r="J290" s="129" t="str">
        <f t="shared" si="9"/>
        <v/>
      </c>
    </row>
    <row r="291" spans="9:10" x14ac:dyDescent="0.25">
      <c r="I291" s="129" t="str">
        <f t="shared" si="8"/>
        <v/>
      </c>
      <c r="J291" s="129" t="str">
        <f t="shared" si="9"/>
        <v/>
      </c>
    </row>
    <row r="292" spans="9:10" x14ac:dyDescent="0.25">
      <c r="I292" s="129" t="str">
        <f t="shared" si="8"/>
        <v/>
      </c>
      <c r="J292" s="129" t="str">
        <f t="shared" si="9"/>
        <v/>
      </c>
    </row>
    <row r="293" spans="9:10" x14ac:dyDescent="0.25">
      <c r="I293" s="129" t="str">
        <f t="shared" si="8"/>
        <v/>
      </c>
      <c r="J293" s="129" t="str">
        <f t="shared" si="9"/>
        <v/>
      </c>
    </row>
    <row r="294" spans="9:10" x14ac:dyDescent="0.25">
      <c r="I294" s="129" t="str">
        <f t="shared" si="8"/>
        <v/>
      </c>
      <c r="J294" s="129" t="str">
        <f t="shared" si="9"/>
        <v/>
      </c>
    </row>
    <row r="295" spans="9:10" x14ac:dyDescent="0.25">
      <c r="I295" s="129" t="str">
        <f t="shared" si="8"/>
        <v/>
      </c>
      <c r="J295" s="129" t="str">
        <f t="shared" si="9"/>
        <v/>
      </c>
    </row>
    <row r="296" spans="9:10" x14ac:dyDescent="0.25">
      <c r="I296" s="129" t="str">
        <f t="shared" si="8"/>
        <v/>
      </c>
      <c r="J296" s="129" t="str">
        <f t="shared" si="9"/>
        <v/>
      </c>
    </row>
    <row r="297" spans="9:10" x14ac:dyDescent="0.25">
      <c r="I297" s="129" t="str">
        <f t="shared" si="8"/>
        <v/>
      </c>
      <c r="J297" s="129" t="str">
        <f t="shared" si="9"/>
        <v/>
      </c>
    </row>
    <row r="298" spans="9:10" x14ac:dyDescent="0.25">
      <c r="I298" s="129" t="str">
        <f t="shared" si="8"/>
        <v/>
      </c>
      <c r="J298" s="129" t="str">
        <f t="shared" si="9"/>
        <v/>
      </c>
    </row>
    <row r="299" spans="9:10" x14ac:dyDescent="0.25">
      <c r="I299" s="129" t="str">
        <f t="shared" si="8"/>
        <v/>
      </c>
      <c r="J299" s="129" t="str">
        <f t="shared" si="9"/>
        <v/>
      </c>
    </row>
    <row r="300" spans="9:10" x14ac:dyDescent="0.25">
      <c r="I300" s="129" t="str">
        <f t="shared" si="8"/>
        <v/>
      </c>
      <c r="J300" s="129" t="str">
        <f t="shared" si="9"/>
        <v/>
      </c>
    </row>
    <row r="301" spans="9:10" x14ac:dyDescent="0.25">
      <c r="I301" s="129" t="str">
        <f t="shared" si="8"/>
        <v/>
      </c>
      <c r="J301" s="129" t="str">
        <f t="shared" si="9"/>
        <v/>
      </c>
    </row>
    <row r="302" spans="9:10" x14ac:dyDescent="0.25">
      <c r="I302" s="129" t="str">
        <f t="shared" si="8"/>
        <v/>
      </c>
      <c r="J302" s="129" t="str">
        <f t="shared" si="9"/>
        <v/>
      </c>
    </row>
    <row r="303" spans="9:10" x14ac:dyDescent="0.25">
      <c r="I303" s="129" t="str">
        <f t="shared" si="8"/>
        <v/>
      </c>
      <c r="J303" s="129" t="str">
        <f t="shared" si="9"/>
        <v/>
      </c>
    </row>
    <row r="304" spans="9:10" x14ac:dyDescent="0.25">
      <c r="I304" s="129" t="str">
        <f t="shared" si="8"/>
        <v/>
      </c>
      <c r="J304" s="129" t="str">
        <f t="shared" si="9"/>
        <v/>
      </c>
    </row>
    <row r="305" spans="9:10" x14ac:dyDescent="0.25">
      <c r="I305" s="129" t="str">
        <f t="shared" si="8"/>
        <v/>
      </c>
      <c r="J305" s="129" t="str">
        <f t="shared" si="9"/>
        <v/>
      </c>
    </row>
    <row r="306" spans="9:10" x14ac:dyDescent="0.25">
      <c r="I306" s="129" t="str">
        <f t="shared" si="8"/>
        <v/>
      </c>
      <c r="J306" s="129" t="str">
        <f t="shared" si="9"/>
        <v/>
      </c>
    </row>
    <row r="307" spans="9:10" x14ac:dyDescent="0.25">
      <c r="I307" s="129" t="str">
        <f t="shared" si="8"/>
        <v/>
      </c>
      <c r="J307" s="129" t="str">
        <f t="shared" si="9"/>
        <v/>
      </c>
    </row>
    <row r="308" spans="9:10" x14ac:dyDescent="0.25">
      <c r="I308" s="129" t="str">
        <f t="shared" si="8"/>
        <v/>
      </c>
      <c r="J308" s="129" t="str">
        <f t="shared" si="9"/>
        <v/>
      </c>
    </row>
    <row r="309" spans="9:10" x14ac:dyDescent="0.25">
      <c r="I309" s="129" t="str">
        <f t="shared" si="8"/>
        <v/>
      </c>
      <c r="J309" s="129" t="str">
        <f t="shared" si="9"/>
        <v/>
      </c>
    </row>
    <row r="310" spans="9:10" x14ac:dyDescent="0.25">
      <c r="I310" s="129" t="str">
        <f t="shared" si="8"/>
        <v/>
      </c>
      <c r="J310" s="129" t="str">
        <f t="shared" si="9"/>
        <v/>
      </c>
    </row>
    <row r="311" spans="9:10" x14ac:dyDescent="0.25">
      <c r="I311" s="129" t="str">
        <f t="shared" si="8"/>
        <v/>
      </c>
      <c r="J311" s="129" t="str">
        <f t="shared" si="9"/>
        <v/>
      </c>
    </row>
    <row r="312" spans="9:10" x14ac:dyDescent="0.25">
      <c r="I312" s="129" t="str">
        <f t="shared" si="8"/>
        <v/>
      </c>
      <c r="J312" s="129" t="str">
        <f t="shared" si="9"/>
        <v/>
      </c>
    </row>
    <row r="313" spans="9:10" x14ac:dyDescent="0.25">
      <c r="I313" s="129" t="str">
        <f t="shared" si="8"/>
        <v/>
      </c>
      <c r="J313" s="129" t="str">
        <f t="shared" si="9"/>
        <v/>
      </c>
    </row>
    <row r="314" spans="9:10" x14ac:dyDescent="0.25">
      <c r="I314" s="129" t="str">
        <f t="shared" si="8"/>
        <v/>
      </c>
      <c r="J314" s="129" t="str">
        <f t="shared" si="9"/>
        <v/>
      </c>
    </row>
    <row r="315" spans="9:10" x14ac:dyDescent="0.25">
      <c r="I315" s="129" t="str">
        <f t="shared" si="8"/>
        <v/>
      </c>
      <c r="J315" s="129" t="str">
        <f t="shared" si="9"/>
        <v/>
      </c>
    </row>
    <row r="316" spans="9:10" x14ac:dyDescent="0.25">
      <c r="I316" s="129" t="str">
        <f t="shared" si="8"/>
        <v/>
      </c>
      <c r="J316" s="129" t="str">
        <f t="shared" si="9"/>
        <v/>
      </c>
    </row>
    <row r="317" spans="9:10" x14ac:dyDescent="0.25">
      <c r="I317" s="122" t="str">
        <f t="shared" ref="I317:I380" si="10">+IF(F317&gt;0,H317/F317,"")</f>
        <v/>
      </c>
      <c r="J317" s="129" t="str">
        <f t="shared" si="9"/>
        <v/>
      </c>
    </row>
    <row r="318" spans="9:10" x14ac:dyDescent="0.25">
      <c r="I318" s="122" t="str">
        <f t="shared" si="10"/>
        <v/>
      </c>
      <c r="J318" s="129" t="str">
        <f t="shared" si="9"/>
        <v/>
      </c>
    </row>
    <row r="319" spans="9:10" x14ac:dyDescent="0.25">
      <c r="I319" s="122" t="str">
        <f t="shared" si="10"/>
        <v/>
      </c>
      <c r="J319" s="129" t="str">
        <f t="shared" si="9"/>
        <v/>
      </c>
    </row>
    <row r="320" spans="9:10" x14ac:dyDescent="0.25">
      <c r="I320" s="122" t="str">
        <f t="shared" si="10"/>
        <v/>
      </c>
      <c r="J320" s="129" t="str">
        <f t="shared" si="9"/>
        <v/>
      </c>
    </row>
    <row r="321" spans="9:10" x14ac:dyDescent="0.25">
      <c r="I321" s="122" t="str">
        <f t="shared" si="10"/>
        <v/>
      </c>
      <c r="J321" s="129" t="str">
        <f t="shared" si="9"/>
        <v/>
      </c>
    </row>
    <row r="322" spans="9:10" x14ac:dyDescent="0.25">
      <c r="I322" s="122" t="str">
        <f t="shared" si="10"/>
        <v/>
      </c>
      <c r="J322" s="129" t="str">
        <f t="shared" si="9"/>
        <v/>
      </c>
    </row>
    <row r="323" spans="9:10" x14ac:dyDescent="0.25">
      <c r="I323" s="122" t="str">
        <f t="shared" si="10"/>
        <v/>
      </c>
      <c r="J323" s="129" t="str">
        <f t="shared" si="9"/>
        <v/>
      </c>
    </row>
    <row r="324" spans="9:10" x14ac:dyDescent="0.25">
      <c r="I324" s="122" t="str">
        <f t="shared" si="10"/>
        <v/>
      </c>
      <c r="J324" s="129" t="str">
        <f t="shared" si="9"/>
        <v/>
      </c>
    </row>
    <row r="325" spans="9:10" x14ac:dyDescent="0.25">
      <c r="I325" s="122" t="str">
        <f t="shared" si="10"/>
        <v/>
      </c>
      <c r="J325" s="129" t="str">
        <f t="shared" si="9"/>
        <v/>
      </c>
    </row>
    <row r="326" spans="9:10" x14ac:dyDescent="0.25">
      <c r="I326" s="122" t="str">
        <f t="shared" si="10"/>
        <v/>
      </c>
      <c r="J326" s="129" t="str">
        <f t="shared" si="9"/>
        <v/>
      </c>
    </row>
    <row r="327" spans="9:10" x14ac:dyDescent="0.25">
      <c r="I327" s="122" t="str">
        <f t="shared" si="10"/>
        <v/>
      </c>
      <c r="J327" s="129" t="str">
        <f t="shared" si="9"/>
        <v/>
      </c>
    </row>
    <row r="328" spans="9:10" x14ac:dyDescent="0.25">
      <c r="I328" s="122" t="str">
        <f t="shared" si="10"/>
        <v/>
      </c>
      <c r="J328" s="129" t="str">
        <f t="shared" si="9"/>
        <v/>
      </c>
    </row>
    <row r="329" spans="9:10" x14ac:dyDescent="0.25">
      <c r="I329" s="122" t="str">
        <f t="shared" si="10"/>
        <v/>
      </c>
      <c r="J329" s="129" t="str">
        <f t="shared" si="9"/>
        <v/>
      </c>
    </row>
    <row r="330" spans="9:10" x14ac:dyDescent="0.25">
      <c r="I330" s="122" t="str">
        <f t="shared" si="10"/>
        <v/>
      </c>
      <c r="J330" s="129" t="str">
        <f t="shared" ref="J330:J393" si="11">IF(I330="","",IF(I330&lt;=0.5,"Avance bajo",(IF(AND(I330&gt;0.5,I330&lt;=0.75),"Avance medio",IF(AND(I330&gt;0.75,I330&lt;=0.95),"Avance alto",IF(AND(I330&gt;0.95,I330&lt;=1),"Avance sobresaliente",IF(I330&gt;1,"Sobre ejecutado","")))))))</f>
        <v/>
      </c>
    </row>
    <row r="331" spans="9:10" x14ac:dyDescent="0.25">
      <c r="I331" s="122" t="str">
        <f t="shared" si="10"/>
        <v/>
      </c>
      <c r="J331" s="129" t="str">
        <f t="shared" si="11"/>
        <v/>
      </c>
    </row>
    <row r="332" spans="9:10" x14ac:dyDescent="0.25">
      <c r="I332" s="122" t="str">
        <f t="shared" si="10"/>
        <v/>
      </c>
      <c r="J332" s="129" t="str">
        <f t="shared" si="11"/>
        <v/>
      </c>
    </row>
    <row r="333" spans="9:10" x14ac:dyDescent="0.25">
      <c r="I333" s="122" t="str">
        <f t="shared" si="10"/>
        <v/>
      </c>
      <c r="J333" s="129" t="str">
        <f t="shared" si="11"/>
        <v/>
      </c>
    </row>
    <row r="334" spans="9:10" x14ac:dyDescent="0.25">
      <c r="I334" s="122" t="str">
        <f t="shared" si="10"/>
        <v/>
      </c>
      <c r="J334" s="129" t="str">
        <f t="shared" si="11"/>
        <v/>
      </c>
    </row>
    <row r="335" spans="9:10" x14ac:dyDescent="0.25">
      <c r="I335" s="122" t="str">
        <f t="shared" si="10"/>
        <v/>
      </c>
      <c r="J335" s="129" t="str">
        <f t="shared" si="11"/>
        <v/>
      </c>
    </row>
    <row r="336" spans="9:10" x14ac:dyDescent="0.25">
      <c r="I336" s="122" t="str">
        <f t="shared" si="10"/>
        <v/>
      </c>
      <c r="J336" s="129" t="str">
        <f t="shared" si="11"/>
        <v/>
      </c>
    </row>
    <row r="337" spans="9:10" x14ac:dyDescent="0.25">
      <c r="I337" s="122" t="str">
        <f t="shared" si="10"/>
        <v/>
      </c>
      <c r="J337" s="129" t="str">
        <f t="shared" si="11"/>
        <v/>
      </c>
    </row>
    <row r="338" spans="9:10" x14ac:dyDescent="0.25">
      <c r="I338" s="122" t="str">
        <f t="shared" si="10"/>
        <v/>
      </c>
      <c r="J338" s="129" t="str">
        <f t="shared" si="11"/>
        <v/>
      </c>
    </row>
    <row r="339" spans="9:10" x14ac:dyDescent="0.25">
      <c r="I339" s="122" t="str">
        <f t="shared" si="10"/>
        <v/>
      </c>
      <c r="J339" s="129" t="str">
        <f t="shared" si="11"/>
        <v/>
      </c>
    </row>
    <row r="340" spans="9:10" x14ac:dyDescent="0.25">
      <c r="I340" s="122" t="str">
        <f t="shared" si="10"/>
        <v/>
      </c>
      <c r="J340" s="129" t="str">
        <f t="shared" si="11"/>
        <v/>
      </c>
    </row>
    <row r="341" spans="9:10" x14ac:dyDescent="0.25">
      <c r="I341" s="122" t="str">
        <f t="shared" si="10"/>
        <v/>
      </c>
      <c r="J341" s="129" t="str">
        <f t="shared" si="11"/>
        <v/>
      </c>
    </row>
    <row r="342" spans="9:10" x14ac:dyDescent="0.25">
      <c r="I342" s="122" t="str">
        <f t="shared" si="10"/>
        <v/>
      </c>
      <c r="J342" s="129" t="str">
        <f t="shared" si="11"/>
        <v/>
      </c>
    </row>
    <row r="343" spans="9:10" x14ac:dyDescent="0.25">
      <c r="I343" s="122" t="str">
        <f t="shared" si="10"/>
        <v/>
      </c>
      <c r="J343" s="129" t="str">
        <f t="shared" si="11"/>
        <v/>
      </c>
    </row>
    <row r="344" spans="9:10" x14ac:dyDescent="0.25">
      <c r="I344" s="122" t="str">
        <f t="shared" si="10"/>
        <v/>
      </c>
      <c r="J344" s="129" t="str">
        <f t="shared" si="11"/>
        <v/>
      </c>
    </row>
    <row r="345" spans="9:10" x14ac:dyDescent="0.25">
      <c r="I345" s="122" t="str">
        <f t="shared" si="10"/>
        <v/>
      </c>
      <c r="J345" s="129" t="str">
        <f t="shared" si="11"/>
        <v/>
      </c>
    </row>
    <row r="346" spans="9:10" x14ac:dyDescent="0.25">
      <c r="I346" s="122" t="str">
        <f t="shared" si="10"/>
        <v/>
      </c>
      <c r="J346" s="129" t="str">
        <f t="shared" si="11"/>
        <v/>
      </c>
    </row>
    <row r="347" spans="9:10" x14ac:dyDescent="0.25">
      <c r="I347" s="122" t="str">
        <f t="shared" si="10"/>
        <v/>
      </c>
      <c r="J347" s="129" t="str">
        <f t="shared" si="11"/>
        <v/>
      </c>
    </row>
    <row r="348" spans="9:10" x14ac:dyDescent="0.25">
      <c r="I348" s="122" t="str">
        <f t="shared" si="10"/>
        <v/>
      </c>
      <c r="J348" s="129" t="str">
        <f t="shared" si="11"/>
        <v/>
      </c>
    </row>
    <row r="349" spans="9:10" x14ac:dyDescent="0.25">
      <c r="I349" s="122" t="str">
        <f t="shared" si="10"/>
        <v/>
      </c>
      <c r="J349" s="129" t="str">
        <f t="shared" si="11"/>
        <v/>
      </c>
    </row>
    <row r="350" spans="9:10" x14ac:dyDescent="0.25">
      <c r="I350" s="122" t="str">
        <f t="shared" si="10"/>
        <v/>
      </c>
      <c r="J350" s="129" t="str">
        <f t="shared" si="11"/>
        <v/>
      </c>
    </row>
    <row r="351" spans="9:10" x14ac:dyDescent="0.25">
      <c r="I351" s="122" t="str">
        <f t="shared" si="10"/>
        <v/>
      </c>
      <c r="J351" s="129" t="str">
        <f t="shared" si="11"/>
        <v/>
      </c>
    </row>
    <row r="352" spans="9:10" x14ac:dyDescent="0.25">
      <c r="I352" s="122" t="str">
        <f t="shared" si="10"/>
        <v/>
      </c>
      <c r="J352" s="129" t="str">
        <f t="shared" si="11"/>
        <v/>
      </c>
    </row>
    <row r="353" spans="9:10" x14ac:dyDescent="0.25">
      <c r="I353" s="122" t="str">
        <f t="shared" si="10"/>
        <v/>
      </c>
      <c r="J353" s="129" t="str">
        <f t="shared" si="11"/>
        <v/>
      </c>
    </row>
    <row r="354" spans="9:10" x14ac:dyDescent="0.25">
      <c r="I354" s="122" t="str">
        <f t="shared" si="10"/>
        <v/>
      </c>
      <c r="J354" s="129" t="str">
        <f t="shared" si="11"/>
        <v/>
      </c>
    </row>
    <row r="355" spans="9:10" x14ac:dyDescent="0.25">
      <c r="I355" s="122" t="str">
        <f t="shared" si="10"/>
        <v/>
      </c>
      <c r="J355" s="129" t="str">
        <f t="shared" si="11"/>
        <v/>
      </c>
    </row>
    <row r="356" spans="9:10" x14ac:dyDescent="0.25">
      <c r="I356" s="122" t="str">
        <f t="shared" si="10"/>
        <v/>
      </c>
      <c r="J356" s="129" t="str">
        <f t="shared" si="11"/>
        <v/>
      </c>
    </row>
    <row r="357" spans="9:10" x14ac:dyDescent="0.25">
      <c r="I357" s="122" t="str">
        <f t="shared" si="10"/>
        <v/>
      </c>
      <c r="J357" s="129" t="str">
        <f t="shared" si="11"/>
        <v/>
      </c>
    </row>
    <row r="358" spans="9:10" x14ac:dyDescent="0.25">
      <c r="I358" s="122" t="str">
        <f t="shared" si="10"/>
        <v/>
      </c>
      <c r="J358" s="129" t="str">
        <f t="shared" si="11"/>
        <v/>
      </c>
    </row>
    <row r="359" spans="9:10" x14ac:dyDescent="0.25">
      <c r="I359" s="122" t="str">
        <f t="shared" si="10"/>
        <v/>
      </c>
      <c r="J359" s="129" t="str">
        <f t="shared" si="11"/>
        <v/>
      </c>
    </row>
    <row r="360" spans="9:10" x14ac:dyDescent="0.25">
      <c r="I360" s="122" t="str">
        <f t="shared" si="10"/>
        <v/>
      </c>
      <c r="J360" s="129" t="str">
        <f t="shared" si="11"/>
        <v/>
      </c>
    </row>
    <row r="361" spans="9:10" x14ac:dyDescent="0.25">
      <c r="I361" s="122" t="str">
        <f t="shared" si="10"/>
        <v/>
      </c>
      <c r="J361" s="129" t="str">
        <f t="shared" si="11"/>
        <v/>
      </c>
    </row>
    <row r="362" spans="9:10" x14ac:dyDescent="0.25">
      <c r="I362" s="122" t="str">
        <f t="shared" si="10"/>
        <v/>
      </c>
      <c r="J362" s="129" t="str">
        <f t="shared" si="11"/>
        <v/>
      </c>
    </row>
    <row r="363" spans="9:10" x14ac:dyDescent="0.25">
      <c r="I363" s="122" t="str">
        <f t="shared" si="10"/>
        <v/>
      </c>
      <c r="J363" s="129" t="str">
        <f t="shared" si="11"/>
        <v/>
      </c>
    </row>
    <row r="364" spans="9:10" x14ac:dyDescent="0.25">
      <c r="I364" s="122" t="str">
        <f t="shared" si="10"/>
        <v/>
      </c>
      <c r="J364" s="129" t="str">
        <f t="shared" si="11"/>
        <v/>
      </c>
    </row>
    <row r="365" spans="9:10" x14ac:dyDescent="0.25">
      <c r="I365" s="122" t="str">
        <f t="shared" si="10"/>
        <v/>
      </c>
      <c r="J365" s="129" t="str">
        <f t="shared" si="11"/>
        <v/>
      </c>
    </row>
    <row r="366" spans="9:10" x14ac:dyDescent="0.25">
      <c r="I366" s="122" t="str">
        <f t="shared" si="10"/>
        <v/>
      </c>
      <c r="J366" s="129" t="str">
        <f t="shared" si="11"/>
        <v/>
      </c>
    </row>
    <row r="367" spans="9:10" x14ac:dyDescent="0.25">
      <c r="I367" s="122" t="str">
        <f t="shared" si="10"/>
        <v/>
      </c>
      <c r="J367" s="129" t="str">
        <f t="shared" si="11"/>
        <v/>
      </c>
    </row>
    <row r="368" spans="9:10" x14ac:dyDescent="0.25">
      <c r="I368" s="122" t="str">
        <f t="shared" si="10"/>
        <v/>
      </c>
      <c r="J368" s="129" t="str">
        <f t="shared" si="11"/>
        <v/>
      </c>
    </row>
    <row r="369" spans="9:10" x14ac:dyDescent="0.25">
      <c r="I369" s="122" t="str">
        <f t="shared" si="10"/>
        <v/>
      </c>
      <c r="J369" s="129" t="str">
        <f t="shared" si="11"/>
        <v/>
      </c>
    </row>
    <row r="370" spans="9:10" x14ac:dyDescent="0.25">
      <c r="I370" s="122" t="str">
        <f t="shared" si="10"/>
        <v/>
      </c>
      <c r="J370" s="129" t="str">
        <f t="shared" si="11"/>
        <v/>
      </c>
    </row>
    <row r="371" spans="9:10" x14ac:dyDescent="0.25">
      <c r="I371" s="122" t="str">
        <f t="shared" si="10"/>
        <v/>
      </c>
      <c r="J371" s="129" t="str">
        <f t="shared" si="11"/>
        <v/>
      </c>
    </row>
    <row r="372" spans="9:10" x14ac:dyDescent="0.25">
      <c r="I372" s="122" t="str">
        <f t="shared" si="10"/>
        <v/>
      </c>
      <c r="J372" s="129" t="str">
        <f t="shared" si="11"/>
        <v/>
      </c>
    </row>
    <row r="373" spans="9:10" x14ac:dyDescent="0.25">
      <c r="I373" s="122" t="str">
        <f t="shared" si="10"/>
        <v/>
      </c>
      <c r="J373" s="129" t="str">
        <f t="shared" si="11"/>
        <v/>
      </c>
    </row>
    <row r="374" spans="9:10" x14ac:dyDescent="0.25">
      <c r="I374" s="122" t="str">
        <f t="shared" si="10"/>
        <v/>
      </c>
      <c r="J374" s="129" t="str">
        <f t="shared" si="11"/>
        <v/>
      </c>
    </row>
    <row r="375" spans="9:10" x14ac:dyDescent="0.25">
      <c r="I375" s="122" t="str">
        <f t="shared" si="10"/>
        <v/>
      </c>
      <c r="J375" s="129" t="str">
        <f t="shared" si="11"/>
        <v/>
      </c>
    </row>
    <row r="376" spans="9:10" x14ac:dyDescent="0.25">
      <c r="I376" s="122" t="str">
        <f t="shared" si="10"/>
        <v/>
      </c>
      <c r="J376" s="129" t="str">
        <f t="shared" si="11"/>
        <v/>
      </c>
    </row>
    <row r="377" spans="9:10" x14ac:dyDescent="0.25">
      <c r="I377" s="122" t="str">
        <f t="shared" si="10"/>
        <v/>
      </c>
      <c r="J377" s="129" t="str">
        <f t="shared" si="11"/>
        <v/>
      </c>
    </row>
    <row r="378" spans="9:10" x14ac:dyDescent="0.25">
      <c r="I378" s="122" t="str">
        <f t="shared" si="10"/>
        <v/>
      </c>
      <c r="J378" s="129" t="str">
        <f t="shared" si="11"/>
        <v/>
      </c>
    </row>
    <row r="379" spans="9:10" x14ac:dyDescent="0.25">
      <c r="I379" s="122" t="str">
        <f t="shared" si="10"/>
        <v/>
      </c>
      <c r="J379" s="129" t="str">
        <f t="shared" si="11"/>
        <v/>
      </c>
    </row>
    <row r="380" spans="9:10" x14ac:dyDescent="0.25">
      <c r="I380" s="122" t="str">
        <f t="shared" si="10"/>
        <v/>
      </c>
      <c r="J380" s="129" t="str">
        <f t="shared" si="11"/>
        <v/>
      </c>
    </row>
    <row r="381" spans="9:10" x14ac:dyDescent="0.25">
      <c r="I381" s="122" t="str">
        <f t="shared" ref="I381:I414" si="12">+IF(F381&gt;0,H381/F381,"")</f>
        <v/>
      </c>
      <c r="J381" s="129" t="str">
        <f t="shared" si="11"/>
        <v/>
      </c>
    </row>
    <row r="382" spans="9:10" x14ac:dyDescent="0.25">
      <c r="I382" s="122" t="str">
        <f t="shared" si="12"/>
        <v/>
      </c>
      <c r="J382" s="129" t="str">
        <f t="shared" si="11"/>
        <v/>
      </c>
    </row>
    <row r="383" spans="9:10" x14ac:dyDescent="0.25">
      <c r="I383" s="122" t="str">
        <f t="shared" si="12"/>
        <v/>
      </c>
      <c r="J383" s="129" t="str">
        <f t="shared" si="11"/>
        <v/>
      </c>
    </row>
    <row r="384" spans="9:10" x14ac:dyDescent="0.25">
      <c r="I384" s="122" t="str">
        <f t="shared" si="12"/>
        <v/>
      </c>
      <c r="J384" s="129" t="str">
        <f t="shared" si="11"/>
        <v/>
      </c>
    </row>
    <row r="385" spans="9:10" x14ac:dyDescent="0.25">
      <c r="I385" s="122" t="str">
        <f t="shared" si="12"/>
        <v/>
      </c>
      <c r="J385" s="129" t="str">
        <f t="shared" si="11"/>
        <v/>
      </c>
    </row>
    <row r="386" spans="9:10" x14ac:dyDescent="0.25">
      <c r="I386" s="122" t="str">
        <f t="shared" si="12"/>
        <v/>
      </c>
      <c r="J386" s="129" t="str">
        <f t="shared" si="11"/>
        <v/>
      </c>
    </row>
    <row r="387" spans="9:10" x14ac:dyDescent="0.25">
      <c r="I387" s="122" t="str">
        <f t="shared" si="12"/>
        <v/>
      </c>
      <c r="J387" s="129" t="str">
        <f t="shared" si="11"/>
        <v/>
      </c>
    </row>
    <row r="388" spans="9:10" x14ac:dyDescent="0.25">
      <c r="I388" s="122" t="str">
        <f t="shared" si="12"/>
        <v/>
      </c>
      <c r="J388" s="129" t="str">
        <f t="shared" si="11"/>
        <v/>
      </c>
    </row>
    <row r="389" spans="9:10" x14ac:dyDescent="0.25">
      <c r="I389" s="122" t="str">
        <f t="shared" si="12"/>
        <v/>
      </c>
      <c r="J389" s="129" t="str">
        <f t="shared" si="11"/>
        <v/>
      </c>
    </row>
    <row r="390" spans="9:10" x14ac:dyDescent="0.25">
      <c r="I390" s="122" t="str">
        <f t="shared" si="12"/>
        <v/>
      </c>
      <c r="J390" s="129" t="str">
        <f t="shared" si="11"/>
        <v/>
      </c>
    </row>
    <row r="391" spans="9:10" x14ac:dyDescent="0.25">
      <c r="I391" s="122" t="str">
        <f t="shared" si="12"/>
        <v/>
      </c>
      <c r="J391" s="129" t="str">
        <f t="shared" si="11"/>
        <v/>
      </c>
    </row>
    <row r="392" spans="9:10" x14ac:dyDescent="0.25">
      <c r="I392" s="122" t="str">
        <f t="shared" si="12"/>
        <v/>
      </c>
      <c r="J392" s="129" t="str">
        <f t="shared" si="11"/>
        <v/>
      </c>
    </row>
    <row r="393" spans="9:10" x14ac:dyDescent="0.25">
      <c r="I393" s="122" t="str">
        <f t="shared" si="12"/>
        <v/>
      </c>
      <c r="J393" s="129" t="str">
        <f t="shared" si="11"/>
        <v/>
      </c>
    </row>
    <row r="394" spans="9:10" x14ac:dyDescent="0.25">
      <c r="I394" s="122" t="str">
        <f t="shared" si="12"/>
        <v/>
      </c>
      <c r="J394" s="129" t="str">
        <f t="shared" ref="J394:J414" si="13">IF(I394="","",IF(I394&lt;=0.5,"Avance bajo",(IF(AND(I394&gt;0.5,I394&lt;=0.75),"Avance medio",IF(AND(I394&gt;0.75,I394&lt;=0.95),"Avance alto",IF(AND(I394&gt;0.95,I394&lt;=1),"Avance sobresaliente",IF(I394&gt;1,"Sobre ejecutado","")))))))</f>
        <v/>
      </c>
    </row>
    <row r="395" spans="9:10" x14ac:dyDescent="0.25">
      <c r="I395" s="122" t="str">
        <f t="shared" si="12"/>
        <v/>
      </c>
      <c r="J395" s="129" t="str">
        <f t="shared" si="13"/>
        <v/>
      </c>
    </row>
    <row r="396" spans="9:10" x14ac:dyDescent="0.25">
      <c r="I396" s="122" t="str">
        <f t="shared" si="12"/>
        <v/>
      </c>
      <c r="J396" s="129" t="str">
        <f t="shared" si="13"/>
        <v/>
      </c>
    </row>
    <row r="397" spans="9:10" x14ac:dyDescent="0.25">
      <c r="I397" s="122" t="str">
        <f t="shared" si="12"/>
        <v/>
      </c>
      <c r="J397" s="129" t="str">
        <f t="shared" si="13"/>
        <v/>
      </c>
    </row>
    <row r="398" spans="9:10" x14ac:dyDescent="0.25">
      <c r="I398" s="122" t="str">
        <f t="shared" si="12"/>
        <v/>
      </c>
      <c r="J398" s="129" t="str">
        <f t="shared" si="13"/>
        <v/>
      </c>
    </row>
    <row r="399" spans="9:10" x14ac:dyDescent="0.25">
      <c r="I399" s="122" t="str">
        <f t="shared" si="12"/>
        <v/>
      </c>
      <c r="J399" s="129" t="str">
        <f t="shared" si="13"/>
        <v/>
      </c>
    </row>
    <row r="400" spans="9:10" x14ac:dyDescent="0.25">
      <c r="I400" s="122" t="str">
        <f t="shared" si="12"/>
        <v/>
      </c>
      <c r="J400" s="129" t="str">
        <f t="shared" si="13"/>
        <v/>
      </c>
    </row>
    <row r="401" spans="9:10" x14ac:dyDescent="0.25">
      <c r="I401" s="122" t="str">
        <f t="shared" si="12"/>
        <v/>
      </c>
      <c r="J401" s="129" t="str">
        <f t="shared" si="13"/>
        <v/>
      </c>
    </row>
    <row r="402" spans="9:10" x14ac:dyDescent="0.25">
      <c r="I402" s="122" t="str">
        <f t="shared" si="12"/>
        <v/>
      </c>
      <c r="J402" s="129" t="str">
        <f t="shared" si="13"/>
        <v/>
      </c>
    </row>
    <row r="403" spans="9:10" x14ac:dyDescent="0.25">
      <c r="I403" s="122" t="str">
        <f t="shared" si="12"/>
        <v/>
      </c>
      <c r="J403" s="129" t="str">
        <f t="shared" si="13"/>
        <v/>
      </c>
    </row>
    <row r="404" spans="9:10" x14ac:dyDescent="0.25">
      <c r="I404" s="122" t="str">
        <f t="shared" si="12"/>
        <v/>
      </c>
      <c r="J404" s="129" t="str">
        <f t="shared" si="13"/>
        <v/>
      </c>
    </row>
    <row r="405" spans="9:10" x14ac:dyDescent="0.25">
      <c r="I405" s="122" t="str">
        <f t="shared" si="12"/>
        <v/>
      </c>
      <c r="J405" s="129" t="str">
        <f t="shared" si="13"/>
        <v/>
      </c>
    </row>
    <row r="406" spans="9:10" x14ac:dyDescent="0.25">
      <c r="I406" s="122" t="str">
        <f t="shared" si="12"/>
        <v/>
      </c>
      <c r="J406" s="129" t="str">
        <f t="shared" si="13"/>
        <v/>
      </c>
    </row>
    <row r="407" spans="9:10" x14ac:dyDescent="0.25">
      <c r="I407" s="122" t="str">
        <f t="shared" si="12"/>
        <v/>
      </c>
      <c r="J407" s="129" t="str">
        <f t="shared" si="13"/>
        <v/>
      </c>
    </row>
    <row r="408" spans="9:10" x14ac:dyDescent="0.25">
      <c r="I408" s="122" t="str">
        <f t="shared" si="12"/>
        <v/>
      </c>
      <c r="J408" s="129" t="str">
        <f t="shared" si="13"/>
        <v/>
      </c>
    </row>
    <row r="409" spans="9:10" x14ac:dyDescent="0.25">
      <c r="I409" s="122" t="str">
        <f t="shared" si="12"/>
        <v/>
      </c>
      <c r="J409" s="129" t="str">
        <f t="shared" si="13"/>
        <v/>
      </c>
    </row>
    <row r="410" spans="9:10" x14ac:dyDescent="0.25">
      <c r="I410" s="122" t="str">
        <f t="shared" si="12"/>
        <v/>
      </c>
      <c r="J410" s="129" t="str">
        <f t="shared" si="13"/>
        <v/>
      </c>
    </row>
    <row r="411" spans="9:10" x14ac:dyDescent="0.25">
      <c r="I411" s="122" t="str">
        <f t="shared" si="12"/>
        <v/>
      </c>
      <c r="J411" s="129" t="str">
        <f t="shared" si="13"/>
        <v/>
      </c>
    </row>
    <row r="412" spans="9:10" x14ac:dyDescent="0.25">
      <c r="I412" s="122" t="str">
        <f t="shared" si="12"/>
        <v/>
      </c>
      <c r="J412" s="129" t="str">
        <f t="shared" si="13"/>
        <v/>
      </c>
    </row>
    <row r="413" spans="9:10" x14ac:dyDescent="0.25">
      <c r="I413" s="122" t="str">
        <f t="shared" si="12"/>
        <v/>
      </c>
      <c r="J413" s="129" t="str">
        <f t="shared" si="13"/>
        <v/>
      </c>
    </row>
    <row r="414" spans="9:10" x14ac:dyDescent="0.25">
      <c r="I414" s="122" t="str">
        <f t="shared" si="12"/>
        <v/>
      </c>
      <c r="J414" s="129" t="str">
        <f t="shared" si="13"/>
        <v/>
      </c>
    </row>
  </sheetData>
  <mergeCells count="12">
    <mergeCell ref="I7:I8"/>
    <mergeCell ref="J7:J8"/>
    <mergeCell ref="A1:A4"/>
    <mergeCell ref="B1:D4"/>
    <mergeCell ref="E1:F1"/>
    <mergeCell ref="I1:J1"/>
    <mergeCell ref="E2:F2"/>
    <mergeCell ref="I2:J2"/>
    <mergeCell ref="E3:F3"/>
    <mergeCell ref="I3:J3"/>
    <mergeCell ref="E4:F4"/>
    <mergeCell ref="I4:J4"/>
  </mergeCells>
  <conditionalFormatting sqref="J9:J414">
    <cfRule type="containsText" dxfId="781" priority="1" operator="containsText" text="Avance sobresaliente">
      <formula>NOT(ISERROR(SEARCH("Avance sobresaliente",J9)))</formula>
    </cfRule>
    <cfRule type="containsText" dxfId="780" priority="2" operator="containsText" text="Avance alto">
      <formula>NOT(ISERROR(SEARCH("Avance alto",J9)))</formula>
    </cfRule>
    <cfRule type="containsText" dxfId="779" priority="3" operator="containsText" text="Avance medio">
      <formula>NOT(ISERROR(SEARCH("Avance medio",J9)))</formula>
    </cfRule>
    <cfRule type="containsText" dxfId="778" priority="4" operator="containsText" text="Avance Bajo">
      <formula>NOT(ISERROR(SEARCH("Avance Bajo",J9)))</formula>
    </cfRule>
  </conditionalFormatting>
  <pageMargins left="0.7" right="0.7" top="0.75" bottom="0.75" header="0.3" footer="0.3"/>
  <pageSetup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481" r:id="rId5" name="Button 1">
              <controlPr defaultSize="0" print="0" autoFill="0" autoPict="0" macro="[0]!AvanceDep">
                <anchor moveWithCells="1" sizeWithCells="1">
                  <from>
                    <xdr:col>0</xdr:col>
                    <xdr:colOff>0</xdr:colOff>
                    <xdr:row>4</xdr:row>
                    <xdr:rowOff>19050</xdr:rowOff>
                  </from>
                  <to>
                    <xdr:col>2</xdr:col>
                    <xdr:colOff>0</xdr:colOff>
                    <xdr:row>5</xdr:row>
                    <xdr:rowOff>123825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08D296C9B3FAF4F93CF6FEC5EFDBCCF" ma:contentTypeVersion="2" ma:contentTypeDescription="Crear nuevo documento." ma:contentTypeScope="" ma:versionID="491540840890e7c228e0f1eb5c22e80e">
  <xsd:schema xmlns:xsd="http://www.w3.org/2001/XMLSchema" xmlns:xs="http://www.w3.org/2001/XMLSchema" xmlns:p="http://schemas.microsoft.com/office/2006/metadata/properties" xmlns:ns2="9c587aaf-f387-4510-84b9-c43d3d73768c" xmlns:ns3="5b63cd12-9a8a-4e54-be72-90651e442c90" targetNamespace="http://schemas.microsoft.com/office/2006/metadata/properties" ma:root="true" ma:fieldsID="7da092160215a3c29fa1800114fa057e" ns2:_="" ns3:_="">
    <xsd:import namespace="9c587aaf-f387-4510-84b9-c43d3d73768c"/>
    <xsd:import namespace="5b63cd12-9a8a-4e54-be72-90651e442c90"/>
    <xsd:element name="properties">
      <xsd:complexType>
        <xsd:sequence>
          <xsd:element name="documentManagement">
            <xsd:complexType>
              <xsd:all>
                <xsd:element ref="ns2:ano"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87aaf-f387-4510-84b9-c43d3d73768c" elementFormDefault="qualified">
    <xsd:import namespace="http://schemas.microsoft.com/office/2006/documentManagement/types"/>
    <xsd:import namespace="http://schemas.microsoft.com/office/infopath/2007/PartnerControls"/>
    <xsd:element name="ano" ma:index="8" nillable="true" ma:displayName="Año" ma:internalName="a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no xmlns="9c587aaf-f387-4510-84b9-c43d3d73768c">2020</an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4B4745-522E-4F65-B1F6-EC2E05BE64F6}"/>
</file>

<file path=customXml/itemProps2.xml><?xml version="1.0" encoding="utf-8"?>
<ds:datastoreItem xmlns:ds="http://schemas.openxmlformats.org/officeDocument/2006/customXml" ds:itemID="{7E8E19AB-874E-4375-8805-85C9E1EA97C6}">
  <ds:schemaRefs>
    <ds:schemaRef ds:uri="http://purl.org/dc/dcmitype/"/>
    <ds:schemaRef ds:uri="http://schemas.microsoft.com/office/2006/documentManagement/types"/>
    <ds:schemaRef ds:uri="http://schemas.microsoft.com/office/2006/metadata/properties"/>
    <ds:schemaRef ds:uri="a3ba7754-8410-45c6-85ba-6481cb3135e8"/>
    <ds:schemaRef ds:uri="http://purl.org/dc/terms/"/>
    <ds:schemaRef ds:uri="http://schemas.microsoft.com/office/infopath/2007/PartnerControls"/>
    <ds:schemaRef ds:uri="http://www.w3.org/XML/1998/namespace"/>
    <ds:schemaRef ds:uri="http://schemas.openxmlformats.org/package/2006/metadata/core-properties"/>
    <ds:schemaRef ds:uri="e9339bec-bc0d-4e91-8e9f-ed2a78da05d6"/>
    <ds:schemaRef ds:uri="http://purl.org/dc/elements/1.1/"/>
  </ds:schemaRefs>
</ds:datastoreItem>
</file>

<file path=customXml/itemProps3.xml><?xml version="1.0" encoding="utf-8"?>
<ds:datastoreItem xmlns:ds="http://schemas.openxmlformats.org/officeDocument/2006/customXml" ds:itemID="{793F0078-C76B-4896-8ACD-87B95F77C9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31</vt:i4>
      </vt:variant>
    </vt:vector>
  </HeadingPairs>
  <TitlesOfParts>
    <vt:vector size="47" baseType="lpstr">
      <vt:lpstr>Listas</vt:lpstr>
      <vt:lpstr>Menú</vt:lpstr>
      <vt:lpstr>Diccionario de datos</vt:lpstr>
      <vt:lpstr>Plan Estratégico</vt:lpstr>
      <vt:lpstr>PAIA + Seguimiento</vt:lpstr>
      <vt:lpstr>Datos</vt:lpstr>
      <vt:lpstr>AvanceObj</vt:lpstr>
      <vt:lpstr>AvanceDependencias</vt:lpstr>
      <vt:lpstr>AvanceDependenciasT1</vt:lpstr>
      <vt:lpstr>AvanceDependenciasT2</vt:lpstr>
      <vt:lpstr>AvanceDependenciasT3</vt:lpstr>
      <vt:lpstr>AvanceDependenciasT4</vt:lpstr>
      <vt:lpstr>AvanceObjT1</vt:lpstr>
      <vt:lpstr>AvanceObjT2</vt:lpstr>
      <vt:lpstr>AvanceObjT3</vt:lpstr>
      <vt:lpstr>AvanceObjT4</vt:lpstr>
      <vt:lpstr>ComCinco</vt:lpstr>
      <vt:lpstr>ComCuatro</vt:lpstr>
      <vt:lpstr>ComDos</vt:lpstr>
      <vt:lpstr>Componentes</vt:lpstr>
      <vt:lpstr>ComSeis</vt:lpstr>
      <vt:lpstr>ComTres</vt:lpstr>
      <vt:lpstr>ComUno</vt:lpstr>
      <vt:lpstr>DAF</vt:lpstr>
      <vt:lpstr>Dependencia</vt:lpstr>
      <vt:lpstr>DG</vt:lpstr>
      <vt:lpstr>DGRFS</vt:lpstr>
      <vt:lpstr>DLG</vt:lpstr>
      <vt:lpstr>DOP</vt:lpstr>
      <vt:lpstr>DTIC</vt:lpstr>
      <vt:lpstr>NA</vt:lpstr>
      <vt:lpstr>OAJ</vt:lpstr>
      <vt:lpstr>OAPCR</vt:lpstr>
      <vt:lpstr>ObjCinco</vt:lpstr>
      <vt:lpstr>ObjCuatro</vt:lpstr>
      <vt:lpstr>ObjDos</vt:lpstr>
      <vt:lpstr>ObjOcho</vt:lpstr>
      <vt:lpstr>ObjSeis</vt:lpstr>
      <vt:lpstr>ObjSiete</vt:lpstr>
      <vt:lpstr>ObjTres</vt:lpstr>
      <vt:lpstr>ObjUno</vt:lpstr>
      <vt:lpstr>OCI</vt:lpstr>
      <vt:lpstr>PerCuatro</vt:lpstr>
      <vt:lpstr>PerDos</vt:lpstr>
      <vt:lpstr>Perspectiva</vt:lpstr>
      <vt:lpstr>PerTres</vt:lpstr>
      <vt:lpstr>PerUno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Andrea.Cuesta@adres.gov.co</dc:creator>
  <cp:lastModifiedBy>miguel Camacho</cp:lastModifiedBy>
  <dcterms:created xsi:type="dcterms:W3CDTF">2019-12-23T15:42:09Z</dcterms:created>
  <dcterms:modified xsi:type="dcterms:W3CDTF">2020-05-05T17:04:50Z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0x010100108D296C9B3FAF4F93CF6FEC5EFDBCCF</vt:lpwstr>
  </property>
</Properties>
</file>